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Раздел 1" sheetId="4" r:id="rId1"/>
    <sheet name="Раздел 2" sheetId="6" r:id="rId2"/>
  </sheets>
  <definedNames>
    <definedName name="_xlnm.Print_Titles" localSheetId="0">'Раздел 1'!$22:$24</definedName>
    <definedName name="_xlnm.Print_Titles" localSheetId="1">'Раздел 2'!$3:$5</definedName>
    <definedName name="_xlnm.Print_Area" localSheetId="0">'Раздел 1'!$A$1:$K$124</definedName>
    <definedName name="_xlnm.Print_Area" localSheetId="1">'Раздел 2'!$A$1:$O$70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<sst xmlns="http://schemas.openxmlformats.org/spreadsheetml/2006/main" count="495" uniqueCount="271">
  <si>
    <t>УТВЕРЖДАЮ</t>
  </si>
  <si>
    <t>Заведующая</t>
  </si>
  <si>
    <t>(наименование должностного лица)</t>
  </si>
  <si>
    <t>МБДОУ №6 "ЗВЕЗДОЧКА" П.ЗАРЯ</t>
  </si>
  <si>
    <t>(наименование органа - учредителя (учреждения)</t>
  </si>
  <si>
    <t>____________Аргунова Юлия Рамазановна</t>
  </si>
  <si>
    <t>(подпись)                      (расшифровка подписи)</t>
  </si>
  <si>
    <t xml:space="preserve">       «09» апреля 2025 г.</t>
  </si>
  <si>
    <t>План финансово-хозяйственной деятельности</t>
  </si>
  <si>
    <t>на 2025 год и плановый период 2026 и 2027 годов</t>
  </si>
  <si>
    <t>Коды</t>
  </si>
  <si>
    <t xml:space="preserve">                                   от «09» апреля 2025 г.</t>
  </si>
  <si>
    <t>Дата</t>
  </si>
  <si>
    <t>09042025</t>
  </si>
  <si>
    <t>по Сводному реестру</t>
  </si>
  <si>
    <t>ИНН</t>
  </si>
  <si>
    <t xml:space="preserve">Учреждение </t>
  </si>
  <si>
    <t>МУНИЦИПАЛЬНОЕ БЮДЖЕТНОЕ ДОШКОЛЬНОЕ ОБРАЗОВАТЕЛЬНОЕ УЧРЕЖДЕНИЕ МУНИЦИПАЛЬНОГО ОБРАЗОВАНИЯ "ШОВГЕНОВСКИЙ РАЙОН" "ДЕТСКИЙ САД ОБЩЕРАЗВИВАЮЩЕГО ВИДА №6 "ЗВЕЗДОЧКА" П.ЗАРЯ</t>
  </si>
  <si>
    <t>КПП</t>
  </si>
  <si>
    <t>Орган, осуществляющий</t>
  </si>
  <si>
    <t xml:space="preserve">функции и полномочия учредителя </t>
  </si>
  <si>
    <t>УПРАВЛЕНИЕ ОБРАЗОВАНИЯ АДМИНИСТРАЦИИ МУНИЦИПАЛЬНОГО ОБРАЗОВАНИЯ "ШОВГЕНОВСКИЙ РАЙОН"</t>
  </si>
  <si>
    <t>глава по БК</t>
  </si>
  <si>
    <t>Вид документа  ____________________________________________________________________________________________________________</t>
  </si>
  <si>
    <r>
      <rPr>
        <sz val="8"/>
        <color theme="1"/>
        <rFont val="Times New Roman"/>
        <charset val="204"/>
      </rPr>
      <t xml:space="preserve">(первичный - «0», уточненный - «1», «2», «3», «…»)  </t>
    </r>
    <r>
      <rPr>
        <vertAlign val="superscript"/>
        <sz val="8"/>
        <color theme="1"/>
        <rFont val="Times New Roman"/>
        <charset val="204"/>
      </rPr>
      <t>2</t>
    </r>
  </si>
  <si>
    <t>Единица измерения: руб</t>
  </si>
  <si>
    <t>по ОКЕИ</t>
  </si>
  <si>
    <t>Раздел 1.  Поступления и выплаты</t>
  </si>
  <si>
    <t>Наименование показателя</t>
  </si>
  <si>
    <t>Код строки</t>
  </si>
  <si>
    <r>
      <rPr>
        <sz val="11"/>
        <color theme="1"/>
        <rFont val="Times New Roman Cyr"/>
        <charset val="204"/>
      </rPr>
      <t>Код по бюджетной классификации Российской Федерации</t>
    </r>
    <r>
      <rPr>
        <vertAlign val="superscript"/>
        <sz val="11"/>
        <color theme="1"/>
        <rFont val="Times New Roman Cyr"/>
        <charset val="204"/>
      </rPr>
      <t>3</t>
    </r>
  </si>
  <si>
    <t xml:space="preserve">Сумма </t>
  </si>
  <si>
    <t>на 2025 г.
текущий  
финансовый год</t>
  </si>
  <si>
    <t>на 2026 г.
первый год планового периода</t>
  </si>
  <si>
    <t>на 2027 г.
второй год планового периода</t>
  </si>
  <si>
    <t>за пределами 
 планового периода</t>
  </si>
  <si>
    <r>
      <rPr>
        <sz val="11"/>
        <rFont val="Times New Roman Cyr"/>
        <charset val="204"/>
      </rPr>
      <t xml:space="preserve">Остаток средств на начало текущего финансового года </t>
    </r>
    <r>
      <rPr>
        <vertAlign val="superscript"/>
        <sz val="11"/>
        <rFont val="Times New Roman Cyr"/>
        <charset val="204"/>
      </rPr>
      <t>4</t>
    </r>
  </si>
  <si>
    <t>0001</t>
  </si>
  <si>
    <t>х</t>
  </si>
  <si>
    <r>
      <rPr>
        <sz val="11"/>
        <color theme="1"/>
        <rFont val="Times New Roman Cyr"/>
        <charset val="204"/>
      </rPr>
      <t xml:space="preserve">Остаток средств на конец текущего финансового года </t>
    </r>
    <r>
      <rPr>
        <vertAlign val="superscript"/>
        <sz val="11"/>
        <color theme="1"/>
        <rFont val="Times New Roman Cyr"/>
        <charset val="204"/>
      </rPr>
      <t>4</t>
    </r>
  </si>
  <si>
    <t>0002</t>
  </si>
  <si>
    <t>Поступления, всего:</t>
  </si>
  <si>
    <t>1000</t>
  </si>
  <si>
    <t>в том числе:
доходы от собственности</t>
  </si>
  <si>
    <t>доходы от оказания услуг, работ, компенсации затрат учреждений, всего</t>
  </si>
  <si>
    <t xml:space="preserve">из них:
субсидии на финансовое обеспечение выполнения государственного (муниципального) задания </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</si>
  <si>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</si>
  <si>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от приносящей доход деятельности</t>
  </si>
  <si>
    <t>доходы от штрафов, пеней, иных сумм принудительного изъятия</t>
  </si>
  <si>
    <t>безвозмездные денежные поступления, всего</t>
  </si>
  <si>
    <t>из них:
целевые субсидии</t>
  </si>
  <si>
    <t>субсидии на осуществление капитальных вложений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</si>
  <si>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</si>
  <si>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прочие доходы</t>
  </si>
  <si>
    <t>доходы от операций с активами, всего</t>
  </si>
  <si>
    <t xml:space="preserve">в том числе:
доходы от операций с нефинансовыми активами, всего
</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</si>
  <si>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</si>
  <si>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</si>
  <si>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</si>
  <si>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</si>
  <si>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поступления от операций с финансовыми активами, всего</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</si>
  <si>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</si>
  <si>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</si>
  <si>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возврат денежных средств с иных финансовых активов, в том числе со счетов управляющих компаний</t>
  </si>
  <si>
    <r>
      <rPr>
        <sz val="11"/>
        <rFont val="Times New Roman Cyr"/>
        <charset val="204"/>
      </rPr>
      <t>прочие поступления, всего</t>
    </r>
    <r>
      <rPr>
        <vertAlign val="superscript"/>
        <sz val="11"/>
        <rFont val="Times New Roman Cyr"/>
        <charset val="204"/>
      </rPr>
      <t>5</t>
    </r>
  </si>
  <si>
    <t xml:space="preserve">из них:
увеличение остатков денежных средств </t>
  </si>
  <si>
    <r>
      <rPr>
        <sz val="11"/>
        <rFont val="Times New Roman Cyr"/>
        <charset val="204"/>
      </rPr>
      <t>поступление средств в рамках расчетов между головным учреждением и обособленным подразделением</t>
    </r>
    <r>
      <rPr>
        <vertAlign val="superscript"/>
        <sz val="11"/>
        <rFont val="Times New Roman Cyr"/>
        <charset val="204"/>
      </rPr>
      <t>6</t>
    </r>
  </si>
  <si>
    <t>поступление средств от погашения предоставленных ранее ссуд, кредитов</t>
  </si>
  <si>
    <t>получение ссуд, кредитов (заимствований)</t>
  </si>
  <si>
    <t>Выплаты, всего</t>
  </si>
  <si>
    <t>в том числе:
на выплаты персоналу, всего</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</si>
  <si>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</si>
  <si>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</si>
  <si>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</si>
  <si>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t>
  </si>
  <si>
    <t>денежное довольствие военнослужащих и сотрудников, имеющих специальные звания</t>
  </si>
  <si>
    <t>выплаты военнослужащим и сотрудникам, имеющим специальные звания, зависящие от размера денежного довольствия</t>
  </si>
  <si>
    <t>иные выплаты военнослужащим и сотрудникам, имеющим специальные звания</t>
  </si>
  <si>
    <t>взносы на обязательное социальное страхование в части выплат персоналу, подлежащих обложению страховыми взносами</t>
  </si>
  <si>
    <t>социальные и иные выплаты населению, всего</t>
  </si>
  <si>
    <t>в том числе:
пособия, компенсации и иные социальные выплаты гражданам, кроме публичных нормативных обязательств</t>
  </si>
  <si>
    <t>приобретение товаров, работ, услуг в пользу граждан в целях их социального обеспечения</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</si>
  <si>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</si>
  <si>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</si>
  <si>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иные выплаты населению</t>
  </si>
  <si>
    <t>уплата налогов, сборов и иных платежей, всего</t>
  </si>
  <si>
    <t>из них:
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</si>
  <si>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</si>
  <si>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</si>
  <si>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</si>
  <si>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из них:
гранты, предоставляемые бюджетным учреждениям</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</si>
  <si>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</si>
  <si>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</si>
  <si>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юридическим лицам (кроме некоммерческих организаций), индивидуальным предпринимателям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</si>
  <si>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</si>
  <si>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</si>
  <si>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 всего</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</si>
  <si>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</si>
  <si>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</si>
  <si>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r>
      <rPr>
        <sz val="11"/>
        <rFont val="Times New Roman Cyr"/>
        <charset val="204"/>
      </rPr>
      <t>расходы на закупку товаров, работ, услуг, всего</t>
    </r>
    <r>
      <rPr>
        <vertAlign val="superscript"/>
        <sz val="11"/>
        <rFont val="Times New Roman Cyr"/>
        <charset val="204"/>
      </rPr>
      <t xml:space="preserve"> 7</t>
    </r>
  </si>
  <si>
    <t>из них:
закупку научно-исследовательских, опытно-конструкторских и технологических работ</t>
  </si>
  <si>
    <t>закупку товаров, работ, услуг в целях капитального ремонта государственного (муниципального) имущества</t>
  </si>
  <si>
    <t>прочую закупку товаров, работ и услуг</t>
  </si>
  <si>
    <t>Услуги связи</t>
  </si>
  <si>
    <t>Коммунальные услуги</t>
  </si>
  <si>
    <t>Работы,услуги по содержанию имущества</t>
  </si>
  <si>
    <t>Прочие работы,услуги</t>
  </si>
  <si>
    <t xml:space="preserve">Транспортные расходы </t>
  </si>
  <si>
    <t>Увеличение стоимости основных средств</t>
  </si>
  <si>
    <t>Увеличение стоимости материальных запасов</t>
  </si>
  <si>
    <t>Увеличение стоимости продуктов питания</t>
  </si>
  <si>
    <t>Увеличение стоимости прочих материальных запасов</t>
  </si>
  <si>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</si>
  <si>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закупку энергетических ресурсов</t>
  </si>
  <si>
    <t>капитальные вложения в объекты государственной (муниципальной) собственности, всего</t>
  </si>
  <si>
    <t>в том числе:
приобретение объектов недвижимого имущества</t>
  </si>
  <si>
    <t>строительство (реконструкция) объектов недвижимого имущества</t>
  </si>
  <si>
    <r>
      <rPr>
        <b/>
        <sz val="11"/>
        <rFont val="Times New Roman Cyr"/>
        <charset val="204"/>
      </rPr>
      <t xml:space="preserve"> Выплаты, уменьшающие доход, всего</t>
    </r>
    <r>
      <rPr>
        <b/>
        <vertAlign val="superscript"/>
        <sz val="11"/>
        <rFont val="Times New Roman Cyr"/>
        <charset val="204"/>
      </rPr>
      <t xml:space="preserve"> 8</t>
    </r>
  </si>
  <si>
    <r>
      <rPr>
        <sz val="11"/>
        <rFont val="Times New Roman Cyr"/>
        <charset val="204"/>
      </rPr>
      <t>в том числе:
налог на прибыль</t>
    </r>
    <r>
      <rPr>
        <vertAlign val="superscript"/>
        <sz val="11"/>
        <rFont val="Times New Roman Cyr"/>
        <charset val="204"/>
      </rPr>
      <t xml:space="preserve"> 8</t>
    </r>
  </si>
  <si>
    <r>
      <rPr>
        <sz val="11"/>
        <rFont val="Times New Roman Cyr"/>
        <charset val="204"/>
      </rPr>
      <t>налог на добавленную стоимость</t>
    </r>
    <r>
      <rPr>
        <vertAlign val="superscript"/>
        <sz val="11"/>
        <rFont val="Times New Roman Cyr"/>
        <charset val="204"/>
      </rPr>
      <t xml:space="preserve"> 8</t>
    </r>
  </si>
  <si>
    <r>
      <rPr>
        <sz val="11"/>
        <rFont val="Times New Roman Cyr"/>
        <charset val="204"/>
      </rPr>
      <t>прочие налоги, уменьшающие доход</t>
    </r>
    <r>
      <rPr>
        <vertAlign val="superscript"/>
        <sz val="11"/>
        <rFont val="Times New Roman Cyr"/>
        <charset val="204"/>
      </rPr>
      <t xml:space="preserve"> 8</t>
    </r>
  </si>
  <si>
    <r>
      <rPr>
        <b/>
        <sz val="11"/>
        <color theme="1"/>
        <rFont val="Times New Roman Cyr"/>
        <charset val="204"/>
      </rPr>
      <t>Прочие выплаты, всего</t>
    </r>
    <r>
      <rPr>
        <b/>
        <vertAlign val="superscript"/>
        <sz val="11"/>
        <color theme="1"/>
        <rFont val="Times New Roman Cyr"/>
        <charset val="204"/>
      </rPr>
      <t xml:space="preserve"> 9</t>
    </r>
  </si>
  <si>
    <t>в том числе:
уменьшение остатков денежных средств</t>
  </si>
  <si>
    <r>
      <rPr>
        <sz val="11"/>
        <rFont val="Times New Roman Cyr"/>
        <charset val="204"/>
      </rPr>
      <t>перечисление средств в рамках расчетов между головным учреждением и обособленным подразделением</t>
    </r>
    <r>
      <rPr>
        <vertAlign val="superscript"/>
        <sz val="11"/>
        <rFont val="Times New Roman Cyr"/>
        <charset val="204"/>
      </rPr>
      <t>10</t>
    </r>
  </si>
  <si>
    <t>вложение денежных средств в векселя, облигации и иные ценные бумаги (кроме акций)</t>
  </si>
  <si>
    <t>вложение денежных средств в акции и иные финансовые инструменты</t>
  </si>
  <si>
    <t>предоставление ссуд, кредитов (заимствований)</t>
  </si>
  <si>
    <t>возврат ссуд, кредитов (заимствований)</t>
  </si>
  <si>
    <r>
      <rPr>
        <vertAlign val="superscript"/>
        <sz val="8"/>
        <color theme="1"/>
        <rFont val="Times New Roman"/>
        <charset val="204"/>
      </rPr>
      <t>1</t>
    </r>
    <r>
      <rPr>
        <sz val="8"/>
        <color theme="1"/>
        <rFont val="Times New Roman"/>
        <charset val="204"/>
      </rPr>
      <t xml:space="preserve"> Указывается дата вступления в силу Плана (изменений в План).</t>
    </r>
  </si>
  <si>
    <r>
      <rPr>
        <vertAlign val="superscript"/>
        <sz val="8"/>
        <rFont val="Times New Roman"/>
        <charset val="204"/>
      </rPr>
      <t>2</t>
    </r>
    <r>
      <rPr>
        <sz val="8"/>
        <rFont val="Times New Roman"/>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</si>
  <si>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charset val="204"/>
      </rPr>
      <t>3</t>
    </r>
    <r>
      <rPr>
        <sz val="8"/>
        <color theme="1"/>
        <rFont val="Times New Roman"/>
        <charset val="204"/>
      </rPr>
      <t xml:space="preserve"> В графе 3 отражаются:
по строкам 1100 – </t>
    </r>
    <r>
      <rPr>
        <sz val="8"/>
        <rFont val="Times New Roman"/>
        <charset val="204"/>
      </rPr>
      <t>1600</t>
    </r>
    <r>
      <rPr>
        <sz val="8"/>
        <color theme="1"/>
        <rFont val="Times New Roman"/>
        <charset val="204"/>
      </rPr>
      <t xml:space="preserve"> - коды аналитической группы подвида доходов бюджетов классификации доходов бюджетов;
по строкам </t>
    </r>
    <r>
      <rPr>
        <sz val="8"/>
        <rFont val="Times New Roman"/>
        <charset val="204"/>
      </rPr>
      <t>1710 – 1740</t>
    </r>
    <r>
      <rPr>
        <sz val="8"/>
        <color theme="1"/>
        <rFont val="Times New Roman"/>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charset val="204"/>
      </rPr>
      <t>2642</t>
    </r>
    <r>
      <rPr>
        <sz val="8"/>
        <color theme="1"/>
        <rFont val="Times New Roman"/>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</si>
  <si>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charset val="204"/>
      </rPr>
      <t>4</t>
    </r>
    <r>
      <rPr>
        <sz val="8"/>
        <color theme="1"/>
        <rFont val="Times New Roman"/>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</si>
  <si>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8"/>
        <color theme="1"/>
        <rFont val="Times New Roman"/>
        <charset val="204"/>
      </rPr>
      <t xml:space="preserve">5 </t>
    </r>
    <r>
      <rPr>
        <sz val="8"/>
        <color theme="1"/>
        <rFont val="Times New Roman"/>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</si>
  <si>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charset val="204"/>
      </rPr>
      <t xml:space="preserve">6 </t>
    </r>
    <r>
      <rPr>
        <sz val="8"/>
        <color theme="1"/>
        <rFont val="Times New Roman"/>
        <charset val="204"/>
      </rPr>
      <t xml:space="preserve">По строке </t>
    </r>
    <r>
      <rPr>
        <sz val="8"/>
        <rFont val="Times New Roman"/>
        <charset val="204"/>
      </rPr>
      <t>1720</t>
    </r>
    <r>
      <rPr>
        <sz val="8"/>
        <color theme="1"/>
        <rFont val="Times New Roman"/>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charset val="204"/>
      </rPr>
      <t>по</t>
    </r>
    <r>
      <rPr>
        <sz val="8"/>
        <color theme="1"/>
        <rFont val="Times New Roman"/>
        <charset val="204"/>
      </rPr>
      <t xml:space="preserve"> юридическому лицу, содержащем сводные показатели Плана, не формируется.</t>
    </r>
  </si>
  <si>
    <r>
      <rPr>
        <vertAlign val="superscript"/>
        <sz val="8"/>
        <rFont val="Times New Roman"/>
        <charset val="204"/>
      </rPr>
      <t xml:space="preserve">7 </t>
    </r>
    <r>
      <rPr>
        <sz val="8"/>
        <rFont val="Times New Roman"/>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</si>
  <si>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charset val="204"/>
      </rPr>
      <t xml:space="preserve">8  </t>
    </r>
    <r>
      <rPr>
        <sz val="8"/>
        <color theme="1"/>
        <rFont val="Times New Roman"/>
        <charset val="204"/>
      </rPr>
      <t>Показатель отражается со знаком «минус».</t>
    </r>
  </si>
  <si>
    <r>
      <rPr>
        <vertAlign val="superscript"/>
        <sz val="8"/>
        <color theme="1"/>
        <rFont val="Times New Roman"/>
        <charset val="204"/>
      </rPr>
      <t xml:space="preserve">9  </t>
    </r>
    <r>
      <rPr>
        <sz val="8"/>
        <color theme="1"/>
        <rFont val="Times New Roman"/>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</si>
  <si>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charset val="204"/>
      </rPr>
      <t xml:space="preserve">10 </t>
    </r>
    <r>
      <rPr>
        <sz val="8"/>
        <color theme="1"/>
        <rFont val="Times New Roman"/>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charset val="204"/>
      </rPr>
      <t>по</t>
    </r>
    <r>
      <rPr>
        <sz val="8"/>
        <color theme="1"/>
        <rFont val="Times New Roman"/>
        <charset val="204"/>
      </rPr>
      <t xml:space="preserve"> юридическому лицу, содержащем сводные показатели Плана не формируется.</t>
    </r>
  </si>
  <si>
    <r>
      <rPr>
        <b/>
        <sz val="14"/>
        <rFont val="Times New Roman"/>
        <charset val="204"/>
      </rPr>
      <t>Раздел 2. Сведения по выплатам на закупку товаров, работ, услуг</t>
    </r>
    <r>
      <rPr>
        <vertAlign val="superscript"/>
        <sz val="14"/>
        <rFont val="Times New Roman"/>
        <charset val="204"/>
      </rPr>
      <t>11</t>
    </r>
  </si>
  <si>
    <t>№ 
пункта, подпункта</t>
  </si>
  <si>
    <t>Коды 
строк</t>
  </si>
  <si>
    <t>Год начала закупки</t>
  </si>
  <si>
    <r>
      <rPr>
        <sz val="11"/>
        <color theme="1"/>
        <rFont val="Times New Roman"/>
        <charset val="204"/>
      </rPr>
      <t xml:space="preserve">Код по бюджетной классификации Российской Федерации </t>
    </r>
    <r>
      <rPr>
        <vertAlign val="superscript"/>
        <sz val="11"/>
        <color theme="1"/>
        <rFont val="Times New Roman"/>
        <charset val="204"/>
      </rPr>
      <t>12</t>
    </r>
  </si>
  <si>
    <r>
      <rPr>
        <sz val="11"/>
        <color theme="1"/>
        <rFont val="Times New Roman"/>
        <charset val="204"/>
      </rPr>
      <t>Уникальный код</t>
    </r>
    <r>
      <rPr>
        <vertAlign val="superscript"/>
        <sz val="11"/>
        <color theme="1"/>
        <rFont val="Times New Roman"/>
        <charset val="204"/>
      </rPr>
      <t>13</t>
    </r>
  </si>
  <si>
    <t>на 2025 г.
(текущий  финансовый год)</t>
  </si>
  <si>
    <t>на 2026 г.
(первый год планового периода)</t>
  </si>
  <si>
    <t>на 2027 г.
(второй год планового периода)</t>
  </si>
  <si>
    <t>за пределами  планового периода</t>
  </si>
  <si>
    <t>4</t>
  </si>
  <si>
    <t>5</t>
  </si>
  <si>
    <t>6</t>
  </si>
  <si>
    <t>7</t>
  </si>
  <si>
    <t>8</t>
  </si>
  <si>
    <t>9</t>
  </si>
  <si>
    <r>
      <rPr>
        <b/>
        <sz val="12"/>
        <color theme="1"/>
        <rFont val="Times New Roman"/>
        <charset val="204"/>
      </rPr>
      <t>Выплаты на закупку товаров, работ, услуг, всего</t>
    </r>
    <r>
      <rPr>
        <vertAlign val="superscript"/>
        <sz val="12"/>
        <color theme="1"/>
        <rFont val="Times New Roman"/>
        <charset val="204"/>
      </rPr>
      <t xml:space="preserve"> 14</t>
    </r>
  </si>
  <si>
    <t>260000</t>
  </si>
  <si>
    <t>1.1.</t>
  </si>
  <si>
    <r>
      <rPr>
        <sz val="12"/>
        <rFont val="Times New Roman"/>
        <charset val="204"/>
      </rP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charset val="204"/>
      </rPr>
      <t>15</t>
    </r>
    <r>
      <rPr>
        <sz val="12"/>
        <rFont val="Times New Roman"/>
        <charset val="204"/>
      </rPr>
      <t xml:space="preserve"> </t>
    </r>
  </si>
  <si>
    <t>261000</t>
  </si>
  <si>
    <t>1.2.</t>
  </si>
  <si>
    <r>
      <rPr>
        <sz val="12"/>
        <rFont val="Times New Roman"/>
        <charset val="204"/>
      </rP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charset val="204"/>
      </rPr>
      <t>15</t>
    </r>
  </si>
  <si>
    <t>262000</t>
  </si>
  <si>
    <t>0</t>
  </si>
  <si>
    <t>1.3.</t>
  </si>
  <si>
    <r>
      <rPr>
        <sz val="12"/>
        <rFont val="Times New Roman"/>
        <charset val="204"/>
      </rP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charset val="204"/>
      </rPr>
      <t>16</t>
    </r>
  </si>
  <si>
    <t>263000</t>
  </si>
  <si>
    <t>1.3.1.</t>
  </si>
  <si>
    <t>в том числе:
в соответствии с Федеральным законом № 44-ФЗ, всего</t>
  </si>
  <si>
    <t>263100</t>
  </si>
  <si>
    <r>
      <rPr>
        <sz val="12"/>
        <rFont val="Times New Roman"/>
        <charset val="204"/>
      </rPr>
      <t>из них</t>
    </r>
    <r>
      <rPr>
        <vertAlign val="superscript"/>
        <sz val="12"/>
        <rFont val="Times New Roman"/>
        <charset val="204"/>
      </rPr>
      <t>12</t>
    </r>
    <r>
      <rPr>
        <sz val="12"/>
        <rFont val="Times New Roman"/>
        <charset val="204"/>
      </rPr>
      <t>:</t>
    </r>
  </si>
  <si>
    <r>
      <rPr>
        <sz val="12"/>
        <rFont val="Times New Roman"/>
        <charset val="204"/>
      </rPr>
      <t>из них</t>
    </r>
    <r>
      <rPr>
        <vertAlign val="superscript"/>
        <sz val="12"/>
        <rFont val="Times New Roman"/>
        <charset val="204"/>
      </rPr>
      <t>13</t>
    </r>
    <r>
      <rPr>
        <sz val="12"/>
        <rFont val="Times New Roman"/>
        <charset val="204"/>
      </rPr>
      <t>:</t>
    </r>
  </si>
  <si>
    <t>1.3.2.</t>
  </si>
  <si>
    <t>в соответствии с Федеральным законом  № 223-ФЗ</t>
  </si>
  <si>
    <t>263200</t>
  </si>
  <si>
    <t>1.4.</t>
  </si>
  <si>
    <r>
      <rPr>
        <sz val="12"/>
        <rFont val="Times New Roman"/>
        <charset val="204"/>
      </rP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charset val="204"/>
      </rPr>
      <t>16</t>
    </r>
  </si>
  <si>
    <t>264000</t>
  </si>
  <si>
    <t>1.4.1</t>
  </si>
  <si>
    <t>в том числе:
за счет субсидий, предоставляемых  на финансовое обеспечение выполнения государственного (муниципального) задания, всего</t>
  </si>
  <si>
    <t>264100</t>
  </si>
  <si>
    <t>1.4.1.1.</t>
  </si>
  <si>
    <t xml:space="preserve">в том числе:
в соответствии с Федеральным законом № 44-ФЗ </t>
  </si>
  <si>
    <t>264110</t>
  </si>
  <si>
    <t>1.4.1.2.</t>
  </si>
  <si>
    <r>
      <rPr>
        <sz val="12"/>
        <rFont val="Times New Roman"/>
        <charset val="204"/>
      </rPr>
      <t>в соответствии с Федеральным законом  № 223-ФЗ</t>
    </r>
    <r>
      <rPr>
        <vertAlign val="superscript"/>
        <sz val="12"/>
        <rFont val="Times New Roman"/>
        <charset val="204"/>
      </rPr>
      <t>17</t>
    </r>
  </si>
  <si>
    <t>264120</t>
  </si>
  <si>
    <t>1.4.2.</t>
  </si>
  <si>
    <t>за счет субсидий, предоставляемых в соответствии с абзацем вторым пункта 1 статьи 78.1 Бюджетного кодекса Российской Федерации, всего</t>
  </si>
  <si>
    <t>264200</t>
  </si>
  <si>
    <t>1.4.2.1</t>
  </si>
  <si>
    <t>264210</t>
  </si>
  <si>
    <t>1.4.2.2.</t>
  </si>
  <si>
    <t>264220</t>
  </si>
  <si>
    <t>1.4.3.</t>
  </si>
  <si>
    <r>
      <rPr>
        <sz val="12"/>
        <rFont val="Times New Roman"/>
        <charset val="204"/>
      </rPr>
      <t>за счет субсидий, предоставляемых  на осуществление капитальных вложений</t>
    </r>
    <r>
      <rPr>
        <vertAlign val="superscript"/>
        <sz val="12"/>
        <rFont val="Times New Roman"/>
        <charset val="204"/>
      </rPr>
      <t>18</t>
    </r>
  </si>
  <si>
    <t>264300</t>
  </si>
  <si>
    <t>1.4.4.</t>
  </si>
  <si>
    <t>за счет средств обязательного медицинского страхования, всего</t>
  </si>
  <si>
    <t>264400</t>
  </si>
  <si>
    <t>1.4.4.1.</t>
  </si>
  <si>
    <t>264410</t>
  </si>
  <si>
    <t>1.4.4.2.</t>
  </si>
  <si>
    <t>264420</t>
  </si>
  <si>
    <t>1.4.5.</t>
  </si>
  <si>
    <t>за счет прочих источников финансового обеспечения, всего</t>
  </si>
  <si>
    <t>264500</t>
  </si>
  <si>
    <t>1.4.5.1.</t>
  </si>
  <si>
    <t>в том числе:
в соответствии с Федеральным законом № 44-ФЗ</t>
  </si>
  <si>
    <t>264510</t>
  </si>
  <si>
    <t>1.4.5.1.2.</t>
  </si>
  <si>
    <r>
      <rPr>
        <sz val="12"/>
        <rFont val="Times New Roman"/>
        <charset val="204"/>
      </rPr>
      <t>из них</t>
    </r>
    <r>
      <rPr>
        <vertAlign val="superscript"/>
        <sz val="12"/>
        <rFont val="Times New Roman"/>
        <charset val="204"/>
      </rPr>
      <t>13</t>
    </r>
    <r>
      <rPr>
        <sz val="12"/>
        <rFont val="Times New Roman"/>
        <charset val="204"/>
      </rPr>
      <t>:  безвозмездные перечисления от физических и юридических лиц</t>
    </r>
  </si>
  <si>
    <t>264511</t>
  </si>
  <si>
    <t>родительская плата</t>
  </si>
  <si>
    <t>264512</t>
  </si>
  <si>
    <t>1.4.5.2.</t>
  </si>
  <si>
    <t>264520</t>
  </si>
  <si>
    <t>2.</t>
  </si>
  <si>
    <r>
      <rPr>
        <sz val="12"/>
        <rFont val="Times New Roman"/>
        <charset val="204"/>
      </rP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charset val="204"/>
      </rPr>
      <t xml:space="preserve">19 </t>
    </r>
  </si>
  <si>
    <t>265000</t>
  </si>
  <si>
    <t>в том числе по году начала закупки:</t>
  </si>
  <si>
    <t>265100</t>
  </si>
  <si>
    <t>2.1</t>
  </si>
  <si>
    <t>2025</t>
  </si>
  <si>
    <t>265110</t>
  </si>
  <si>
    <t>2.2</t>
  </si>
  <si>
    <t>2026</t>
  </si>
  <si>
    <t>265120</t>
  </si>
  <si>
    <t>2.3</t>
  </si>
  <si>
    <t>2027</t>
  </si>
  <si>
    <t>265130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</si>
  <si>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</si>
  <si>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</si>
  <si>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266000</t>
  </si>
  <si>
    <t>в том числе по годам начала закупки:</t>
  </si>
  <si>
    <t>266100</t>
  </si>
  <si>
    <t>3.1</t>
  </si>
  <si>
    <t>266110</t>
  </si>
  <si>
    <t>3.2</t>
  </si>
  <si>
    <t>266120</t>
  </si>
  <si>
    <t>3.3</t>
  </si>
  <si>
    <t>266130</t>
  </si>
  <si>
    <t>Руководитель</t>
  </si>
  <si>
    <t>(уполномоченное лицо)</t>
  </si>
  <si>
    <t>Аргунова Юлия Рамазановна</t>
  </si>
  <si>
    <t xml:space="preserve">             (должность)             </t>
  </si>
  <si>
    <t xml:space="preserve">    (подпись) </t>
  </si>
  <si>
    <t>(расшифровка подписи)</t>
  </si>
  <si>
    <t xml:space="preserve">Исполнитель                                                </t>
  </si>
  <si>
    <t>Заместитель главного бухгалтера по экономической работе</t>
  </si>
  <si>
    <t>Аутлева Р.М.</t>
  </si>
  <si>
    <t>8-952-843-88-16</t>
  </si>
  <si>
    <t>(ФИО)</t>
  </si>
  <si>
    <t>(телефон)</t>
  </si>
  <si>
    <t>«09» апреля 2025 г.</t>
  </si>
  <si>
    <r>
      <rPr>
        <sz val="11"/>
        <color theme="1"/>
        <rFont val="Times New Roman"/>
        <charset val="204"/>
      </rPr>
      <t>ОТМЕТКА О СОГЛАСОВАНИИ ОРГАНОМ - УЧРЕДИТЕЛЕМ</t>
    </r>
    <r>
      <rPr>
        <vertAlign val="superscript"/>
        <sz val="11"/>
        <color theme="1"/>
        <rFont val="Times New Roman"/>
        <charset val="204"/>
      </rPr>
      <t>21</t>
    </r>
  </si>
  <si>
    <t>Начальник управления образования администрации МО "Шовгеновский район"</t>
  </si>
  <si>
    <r>
      <rPr>
        <sz val="11"/>
        <color theme="1"/>
        <rFont val="Times New Roman"/>
        <charset val="204"/>
      </rPr>
      <t xml:space="preserve">_________________________                        </t>
    </r>
    <r>
      <rPr>
        <u/>
        <sz val="11"/>
        <color theme="1"/>
        <rFont val="Times New Roman"/>
        <charset val="204"/>
      </rPr>
      <t xml:space="preserve"> А.Ш. Киков</t>
    </r>
  </si>
  <si>
    <t>(наименование должностного лица органа - учредителя)</t>
  </si>
  <si>
    <t xml:space="preserve">                 (подпись)                                     (расшифровка подписи)</t>
  </si>
  <si>
    <t>________________________________________________________________</t>
  </si>
  <si>
    <r>
      <rPr>
        <vertAlign val="superscript"/>
        <sz val="8"/>
        <color theme="1"/>
        <rFont val="Times New Roman"/>
        <charset val="204"/>
      </rPr>
      <t>11</t>
    </r>
    <r>
      <rPr>
        <sz val="8"/>
        <color theme="1"/>
        <rFont val="Times New Roman"/>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</si>
  <si>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charset val="204"/>
      </rPr>
      <t>12</t>
    </r>
    <r>
      <rPr>
        <sz val="8"/>
        <rFont val="Times New Roman"/>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</si>
  <si>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r>
      <rPr>
        <vertAlign val="superscript"/>
        <sz val="8"/>
        <rFont val="Times New Roman"/>
        <charset val="204"/>
      </rPr>
      <t>13</t>
    </r>
    <r>
      <rPr>
        <sz val="8"/>
        <rFont val="Times New Roman"/>
        <charset val="204"/>
      </rPr>
      <t>Указывается уникальный код объекта капитального строительства, объекта недвижимого имущества.</t>
    </r>
  </si>
  <si>
    <r>
      <rPr>
        <vertAlign val="superscript"/>
        <sz val="8"/>
        <color theme="1"/>
        <rFont val="Times New Roman"/>
        <charset val="204"/>
      </rPr>
      <t xml:space="preserve">14 </t>
    </r>
    <r>
      <rPr>
        <sz val="8"/>
        <color theme="1"/>
        <rFont val="Times New Roman"/>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charset val="204"/>
      </rPr>
      <t>и иных нормативных правовых актов</t>
    </r>
    <r>
      <rPr>
        <sz val="8"/>
        <color theme="1"/>
        <rFont val="Times New Roman"/>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</si>
  <si>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charset val="204"/>
      </rPr>
      <t>15</t>
    </r>
    <r>
      <rPr>
        <sz val="8"/>
        <color theme="1"/>
        <rFont val="Times New Roman"/>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</si>
  <si>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charset val="204"/>
      </rPr>
      <t>16</t>
    </r>
    <r>
      <rPr>
        <sz val="8"/>
        <color theme="1"/>
        <rFont val="Times New Roman"/>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</si>
  <si>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charset val="204"/>
      </rPr>
      <t>17</t>
    </r>
    <r>
      <rPr>
        <sz val="8"/>
        <rFont val="Times New Roman"/>
        <charset val="204"/>
      </rPr>
      <t xml:space="preserve"> Федеральным государственным бюджетным учреждением показатель не формируется.</t>
    </r>
  </si>
  <si>
    <r>
      <rPr>
        <vertAlign val="superscript"/>
        <sz val="8"/>
        <color theme="1"/>
        <rFont val="Times New Roman"/>
        <charset val="204"/>
      </rPr>
      <t>18</t>
    </r>
    <r>
      <rPr>
        <sz val="8"/>
        <color theme="1"/>
        <rFont val="Times New Roman"/>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</si>
  <si>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charset val="204"/>
      </rPr>
      <t xml:space="preserve">19 </t>
    </r>
    <r>
      <rPr>
        <sz val="8"/>
        <rFont val="Times New Roman"/>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</si>
  <si>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rPr>
        <vertAlign val="superscript"/>
        <sz val="8"/>
        <color theme="1"/>
        <rFont val="Times New Roman"/>
        <charset val="204"/>
      </rPr>
      <t>20</t>
    </r>
    <r>
      <rPr>
        <sz val="8"/>
        <color theme="1"/>
        <rFont val="Times New Roman"/>
        <charset val="204"/>
      </rPr>
      <t xml:space="preserve"> Указывается дата подписания Плана руководителем (уполномоченным лицом) учреждения.</t>
    </r>
  </si>
  <si>
    <r>
      <rPr>
        <vertAlign val="superscript"/>
        <sz val="8"/>
        <color theme="1"/>
        <rFont val="Times New Roman"/>
        <charset val="204"/>
      </rPr>
      <t>21</t>
    </r>
    <r>
      <rPr>
        <sz val="8"/>
        <color theme="1"/>
        <rFont val="Times New Roman"/>
        <charset val="204"/>
      </rPr>
      <t xml:space="preserve"> Указывается, если решением органа - учредителя  установлено требование о согласовании Плана.</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</si>
</sst>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 #\.##0.00_-;_-* &quot;-&quot;??_-;_-@_-"/>
    <numFmt numFmtId="177" formatCode="_-* #\.##0.00\ &quot;₽&quot;_-;\-* #\.##0.00\ &quot;₽&quot;_-;_-* \-??\ &quot;₽&quot;_-;_-@_-"/>
    <numFmt numFmtId="178" formatCode="_-* #\.##0_-;\-* #\.##0_-;_-* &quot;-&quot;_-;_-@_-"/>
    <numFmt numFmtId="179" formatCode="_-* #\.##0\ &quot;₽&quot;_-;\-* #\.##0\ &quot;₽&quot;_-;_-* \-\ &quot;₽&quot;_-;_-@_-"/>
    <numFmt numFmtId="180" formatCode="#\ ##0.00"/>
    <numFmt numFmtId="181" formatCode="0.0"/>
  </numFmts>
  <fonts count="71">
    <font>
      <sz val="11"/>
      <color theme="1"/>
      <name val="Calibri"/>
      <charset val="134"/>
      <scheme val="minor"/>
    </font>
    <font>
      <sz val="12"/>
      <color theme="1"/>
      <name val="Times New Roman"/>
      <charset val="204"/>
    </font>
    <font>
      <sz val="8"/>
      <color theme="1"/>
      <name val="Times New Roman"/>
      <charset val="204"/>
    </font>
    <font>
      <b/>
      <sz val="12"/>
      <color theme="1"/>
      <name val="Times New Roman"/>
      <charset val="204"/>
    </font>
    <font>
      <sz val="12"/>
      <name val="Times New Roman"/>
      <charset val="204"/>
    </font>
    <font>
      <i/>
      <sz val="12"/>
      <color theme="1"/>
      <name val="Times New Roman"/>
      <charset val="204"/>
    </font>
    <font>
      <sz val="11"/>
      <color theme="1"/>
      <name val="Times New Roman"/>
      <charset val="204"/>
    </font>
    <font>
      <b/>
      <sz val="11"/>
      <color theme="1"/>
      <name val="Times New Roman"/>
      <charset val="204"/>
    </font>
    <font>
      <b/>
      <sz val="14"/>
      <name val="Times New Roman"/>
      <charset val="204"/>
    </font>
    <font>
      <sz val="14"/>
      <name val="Calibri"/>
      <charset val="204"/>
      <scheme val="minor"/>
    </font>
    <font>
      <sz val="9"/>
      <name val="Times New Roman"/>
      <charset val="204"/>
    </font>
    <font>
      <sz val="8"/>
      <name val="Times New Roman"/>
      <charset val="204"/>
    </font>
    <font>
      <strike/>
      <sz val="12"/>
      <name val="Times New Roman"/>
      <charset val="204"/>
    </font>
    <font>
      <strike/>
      <sz val="9"/>
      <name val="Times New Roman"/>
      <charset val="204"/>
    </font>
    <font>
      <sz val="11"/>
      <name val="Times New Roman"/>
      <charset val="204"/>
    </font>
    <font>
      <sz val="9"/>
      <color theme="1"/>
      <name val="Times New Roman"/>
      <charset val="204"/>
    </font>
    <font>
      <b/>
      <i/>
      <sz val="12"/>
      <color theme="1"/>
      <name val="Times New Roman"/>
      <charset val="204"/>
    </font>
    <font>
      <sz val="11"/>
      <color theme="1"/>
      <name val="Calibri"/>
      <charset val="204"/>
      <scheme val="minor"/>
    </font>
    <font>
      <sz val="9"/>
      <color theme="1"/>
      <name val="Calibri"/>
      <charset val="204"/>
      <scheme val="minor"/>
    </font>
    <font>
      <b/>
      <sz val="11"/>
      <color theme="1"/>
      <name val="Calibri"/>
      <charset val="134"/>
      <scheme val="minor"/>
    </font>
    <font>
      <sz val="11"/>
      <name val="Calibri"/>
      <charset val="204"/>
      <scheme val="minor"/>
    </font>
    <font>
      <b/>
      <sz val="11"/>
      <color theme="1"/>
      <name val="Calibri"/>
      <charset val="204"/>
      <scheme val="minor"/>
    </font>
    <font>
      <b/>
      <sz val="14"/>
      <color theme="1"/>
      <name val="Times New Roman"/>
      <charset val="204"/>
    </font>
    <font>
      <sz val="11"/>
      <color theme="1"/>
      <name val="Times New Roman Cyr"/>
      <charset val="204"/>
    </font>
    <font>
      <sz val="11"/>
      <name val="Times New Roman Cyr"/>
      <charset val="204"/>
    </font>
    <font>
      <b/>
      <i/>
      <sz val="11"/>
      <color theme="1"/>
      <name val="Times New Roman Cyr"/>
      <charset val="204"/>
    </font>
    <font>
      <b/>
      <i/>
      <sz val="11"/>
      <name val="Times New Roman Cyr"/>
      <charset val="204"/>
    </font>
    <font>
      <b/>
      <sz val="11"/>
      <color theme="1"/>
      <name val="Times New Roman Cyr"/>
      <charset val="204"/>
    </font>
    <font>
      <sz val="11"/>
      <color theme="1"/>
      <name val="Times New Roman Cyr"/>
      <charset val="204"/>
    </font>
    <font>
      <b/>
      <sz val="11"/>
      <color theme="1"/>
      <name val="Times New Roman Cyr"/>
      <charset val="204"/>
    </font>
    <font>
      <sz val="10"/>
      <color theme="1"/>
      <name val="Times New Roman"/>
      <charset val="204"/>
    </font>
    <font>
      <sz val="11"/>
      <color rgb="FFFF0000"/>
      <name val="Times New Roman"/>
      <charset val="204"/>
    </font>
    <font>
      <sz val="9"/>
      <color theme="1"/>
      <name val="Calibri"/>
      <charset val="134"/>
      <scheme val="minor"/>
    </font>
    <font>
      <i/>
      <sz val="11"/>
      <color theme="1"/>
      <name val="Times New Roman Cyr"/>
      <charset val="204"/>
    </font>
    <font>
      <b/>
      <sz val="10"/>
      <color theme="1"/>
      <name val="Times New Roman Cyr"/>
      <charset val="204"/>
    </font>
    <font>
      <b/>
      <sz val="11"/>
      <name val="Times New Roman Cyr"/>
      <charset val="204"/>
    </font>
    <font>
      <sz val="12"/>
      <name val="Times New Roman Cyr"/>
      <charset val="204"/>
    </font>
    <font>
      <sz val="12"/>
      <color theme="1"/>
      <name val="Times New Roman Cyr"/>
      <charset val="204"/>
    </font>
    <font>
      <vertAlign val="superscript"/>
      <sz val="8"/>
      <color theme="1"/>
      <name val="Times New Roman"/>
      <charset val="204"/>
    </font>
    <font>
      <sz val="14"/>
      <color theme="1"/>
      <name val="Times New Roman"/>
      <charset val="20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yr"/>
      <charset val="204"/>
    </font>
    <font>
      <b/>
      <vertAlign val="superscript"/>
      <sz val="11"/>
      <color theme="1"/>
      <name val="Times New Roman Cyr"/>
      <charset val="204"/>
    </font>
    <font>
      <vertAlign val="superscript"/>
      <sz val="8"/>
      <name val="Times New Roman"/>
      <charset val="204"/>
    </font>
    <font>
      <vertAlign val="superscript"/>
      <sz val="12"/>
      <name val="Times New Roman"/>
      <charset val="204"/>
    </font>
    <font>
      <b/>
      <vertAlign val="superscript"/>
      <sz val="11"/>
      <name val="Times New Roman Cyr"/>
      <charset val="204"/>
    </font>
    <font>
      <vertAlign val="superscript"/>
      <sz val="11"/>
      <name val="Times New Roman Cyr"/>
      <charset val="204"/>
    </font>
    <font>
      <u/>
      <sz val="11"/>
      <color theme="1"/>
      <name val="Times New Roman"/>
      <charset val="204"/>
    </font>
    <font>
      <vertAlign val="superscript"/>
      <sz val="12"/>
      <color theme="1"/>
      <name val="Times New Roman"/>
      <charset val="204"/>
    </font>
    <font>
      <vertAlign val="superscript"/>
      <sz val="11"/>
      <color theme="1"/>
      <name val="Times New Roman"/>
      <charset val="204"/>
    </font>
    <font>
      <vertAlign val="superscript"/>
      <sz val="11"/>
      <color theme="1"/>
      <name val="Times New Roman Cyr"/>
      <charset val="204"/>
    </font>
    <font>
      <vertAlign val="superscript"/>
      <sz val="14"/>
      <name val="Times New Roman"/>
      <charset val="20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thin">
        <color auto="1"/>
      </top>
      <bottom/>
      <diagonal/>
    </border>
    <border>
      <left style="medium">
        <color auto="1"/>
      </left>
      <right/>
      <top style="thin">
        <color auto="1"/>
      </top>
      <bottom/>
      <diagonal/>
    </border>
    <border>
      <left/>
      <right style="medium">
        <color auto="1"/>
      </right>
      <top/>
      <bottom style="thin">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style="thin">
        <color auto="1"/>
      </bottom>
      <diagonal/>
    </border>
    <border>
      <left/>
      <right style="mediumDashDot">
        <color auto="1"/>
      </right>
      <top/>
      <bottom/>
      <diagonal/>
    </border>
    <border>
      <left style="mediumDashDot">
        <color auto="1"/>
      </left>
      <right/>
      <top/>
      <bottom/>
      <diagonal/>
    </border>
    <border>
      <left/>
      <right/>
      <top/>
      <bottom style="mediumDashDot">
        <color auto="1"/>
      </bottom>
      <diagonal/>
    </border>
    <border>
      <left/>
      <right style="mediumDashDot">
        <color auto="1"/>
      </right>
      <top/>
      <bottom style="mediumDashDot">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medium">
        <color auto="1"/>
      </right>
      <top style="medium">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40" fillId="0" borderId="0" applyFont="0" applyFill="0" applyBorder="0" applyAlignment="0" applyProtection="0">
      <alignment vertical="center"/>
    </xf>
    <xf numFmtId="177" fontId="40" fillId="0" borderId="0" applyFont="0" applyFill="0" applyBorder="0" applyAlignment="0" applyProtection="0">
      <alignment vertical="center"/>
    </xf>
    <xf numFmtId="9" fontId="40" fillId="0" borderId="0" applyFont="0" applyFill="0" applyBorder="0" applyAlignment="0" applyProtection="0">
      <alignment vertical="center"/>
    </xf>
    <xf numFmtId="178" fontId="40" fillId="0" borderId="0" applyFont="0" applyFill="0" applyBorder="0" applyAlignment="0" applyProtection="0">
      <alignment vertical="center"/>
    </xf>
    <xf numFmtId="179"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4" borderId="45"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46" applyNumberFormat="0" applyFill="0" applyAlignment="0" applyProtection="0">
      <alignment vertical="center"/>
    </xf>
    <xf numFmtId="0" fontId="47" fillId="0" borderId="46" applyNumberFormat="0" applyFill="0" applyAlignment="0" applyProtection="0">
      <alignment vertical="center"/>
    </xf>
    <xf numFmtId="0" fontId="48" fillId="0" borderId="47" applyNumberFormat="0" applyFill="0" applyAlignment="0" applyProtection="0">
      <alignment vertical="center"/>
    </xf>
    <xf numFmtId="0" fontId="48" fillId="0" borderId="0" applyNumberFormat="0" applyFill="0" applyBorder="0" applyAlignment="0" applyProtection="0">
      <alignment vertical="center"/>
    </xf>
    <xf numFmtId="0" fontId="49" fillId="5" borderId="48" applyNumberFormat="0" applyAlignment="0" applyProtection="0">
      <alignment vertical="center"/>
    </xf>
    <xf numFmtId="0" fontId="50" fillId="6" borderId="49" applyNumberFormat="0" applyAlignment="0" applyProtection="0">
      <alignment vertical="center"/>
    </xf>
    <xf numFmtId="0" fontId="51" fillId="6" borderId="48" applyNumberFormat="0" applyAlignment="0" applyProtection="0">
      <alignment vertical="center"/>
    </xf>
    <xf numFmtId="0" fontId="52" fillId="7" borderId="50" applyNumberFormat="0" applyAlignment="0" applyProtection="0">
      <alignment vertical="center"/>
    </xf>
    <xf numFmtId="0" fontId="53" fillId="0" borderId="51" applyNumberFormat="0" applyFill="0" applyAlignment="0" applyProtection="0">
      <alignment vertical="center"/>
    </xf>
    <xf numFmtId="0" fontId="54" fillId="0" borderId="52"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17" fillId="0" borderId="0"/>
    <xf numFmtId="0" fontId="60" fillId="0" borderId="0"/>
    <xf numFmtId="0" fontId="17" fillId="0" borderId="0"/>
    <xf numFmtId="0" fontId="60" fillId="0" borderId="0"/>
  </cellStyleXfs>
  <cellXfs count="283">
    <xf numFmtId="0" fontId="0" fillId="0" borderId="0" xfId="0"/>
    <xf numFmtId="0" fontId="1" fillId="0" borderId="0" xfId="0" applyFont="1"/>
    <xf numFmtId="0" fontId="2" fillId="0" borderId="0" xfId="0" applyFont="1"/>
    <xf numFmtId="0" fontId="3" fillId="0" borderId="0" xfId="0" applyFont="1"/>
    <xf numFmtId="0" fontId="4" fillId="2" borderId="0" xfId="0" applyFont="1" applyFill="1"/>
    <xf numFmtId="0" fontId="1" fillId="2" borderId="0" xfId="0" applyFont="1" applyFill="1"/>
    <xf numFmtId="0" fontId="5" fillId="2" borderId="0" xfId="0" applyFont="1" applyFill="1"/>
    <xf numFmtId="0" fontId="6" fillId="2" borderId="0" xfId="0" applyFont="1" applyFill="1"/>
    <xf numFmtId="0" fontId="6" fillId="0" borderId="0" xfId="0" applyFont="1"/>
    <xf numFmtId="0" fontId="6" fillId="2" borderId="0" xfId="0" applyFont="1" applyFill="1" applyAlignment="1">
      <alignment horizontal="center"/>
    </xf>
    <xf numFmtId="0" fontId="7" fillId="2" borderId="0" xfId="0" applyFont="1" applyFill="1"/>
    <xf numFmtId="0" fontId="7" fillId="3" borderId="0" xfId="0" applyFont="1" applyFill="1"/>
    <xf numFmtId="0" fontId="8" fillId="2" borderId="0" xfId="0" applyFont="1" applyFill="1" applyAlignment="1">
      <alignment horizontal="center" vertical="center"/>
    </xf>
    <xf numFmtId="0" fontId="9" fillId="2" borderId="0" xfId="0" applyFont="1" applyFill="1" applyAlignment="1"/>
    <xf numFmtId="0" fontId="1" fillId="2" borderId="0" xfId="0" applyFont="1" applyFill="1" applyBorder="1"/>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3" fillId="2" borderId="1" xfId="0" applyNumberFormat="1" applyFont="1" applyFill="1" applyBorder="1" applyAlignment="1">
      <alignment horizontal="center"/>
    </xf>
    <xf numFmtId="49" fontId="3" fillId="2" borderId="3" xfId="0" applyNumberFormat="1" applyFont="1" applyFill="1" applyBorder="1" applyAlignment="1">
      <alignment horizontal="left" wrapText="1"/>
    </xf>
    <xf numFmtId="49" fontId="3" fillId="2" borderId="4" xfId="0" applyNumberFormat="1" applyFont="1" applyFill="1" applyBorder="1" applyAlignment="1">
      <alignment horizontal="left" wrapText="1"/>
    </xf>
    <xf numFmtId="49" fontId="3" fillId="3" borderId="6" xfId="0" applyNumberFormat="1" applyFont="1" applyFill="1" applyBorder="1" applyAlignment="1">
      <alignment horizontal="center"/>
    </xf>
    <xf numFmtId="0" fontId="4" fillId="0" borderId="0" xfId="0" applyFont="1"/>
    <xf numFmtId="49" fontId="4" fillId="2" borderId="1" xfId="0" applyNumberFormat="1" applyFont="1" applyFill="1" applyBorder="1" applyAlignment="1">
      <alignment horizontal="center"/>
    </xf>
    <xf numFmtId="2" fontId="4" fillId="2" borderId="3" xfId="0" applyNumberFormat="1" applyFont="1" applyFill="1" applyBorder="1" applyAlignment="1">
      <alignment horizontal="left" vertical="center" wrapText="1" indent="2"/>
    </xf>
    <xf numFmtId="2" fontId="4" fillId="2" borderId="4" xfId="0" applyNumberFormat="1" applyFont="1" applyFill="1" applyBorder="1" applyAlignment="1">
      <alignment horizontal="left" vertical="center" wrapText="1" indent="2"/>
    </xf>
    <xf numFmtId="49" fontId="4" fillId="2" borderId="7" xfId="0" applyNumberFormat="1" applyFont="1" applyFill="1" applyBorder="1" applyAlignment="1">
      <alignment horizontal="center"/>
    </xf>
    <xf numFmtId="49" fontId="4" fillId="2" borderId="3" xfId="0" applyNumberFormat="1" applyFont="1" applyFill="1" applyBorder="1" applyAlignment="1">
      <alignment horizontal="left" wrapText="1" indent="2"/>
    </xf>
    <xf numFmtId="49" fontId="4" fillId="2" borderId="4" xfId="0" applyNumberFormat="1" applyFont="1" applyFill="1" applyBorder="1" applyAlignment="1">
      <alignment horizontal="left" wrapText="1" indent="2"/>
    </xf>
    <xf numFmtId="49" fontId="4" fillId="2" borderId="8" xfId="0" applyNumberFormat="1" applyFont="1" applyFill="1" applyBorder="1" applyAlignment="1">
      <alignment horizontal="left" wrapText="1" indent="2"/>
    </xf>
    <xf numFmtId="49" fontId="4" fillId="2" borderId="9" xfId="0" applyNumberFormat="1" applyFont="1" applyFill="1" applyBorder="1" applyAlignment="1">
      <alignment horizontal="center"/>
    </xf>
    <xf numFmtId="49" fontId="4" fillId="2" borderId="3" xfId="0" applyNumberFormat="1" applyFont="1" applyFill="1" applyBorder="1" applyAlignment="1">
      <alignment horizontal="left" wrapText="1" indent="6"/>
    </xf>
    <xf numFmtId="49" fontId="4" fillId="2" borderId="4" xfId="0" applyNumberFormat="1" applyFont="1" applyFill="1" applyBorder="1" applyAlignment="1">
      <alignment horizontal="left" wrapText="1" indent="6"/>
    </xf>
    <xf numFmtId="49" fontId="4" fillId="2" borderId="3" xfId="0" applyNumberFormat="1" applyFont="1" applyFill="1" applyBorder="1" applyAlignment="1">
      <alignment horizontal="left" vertical="top" wrapText="1" indent="8"/>
    </xf>
    <xf numFmtId="49" fontId="4" fillId="2" borderId="4" xfId="0" applyNumberFormat="1" applyFont="1" applyFill="1" applyBorder="1" applyAlignment="1">
      <alignment horizontal="left" vertical="top" wrapText="1" indent="8"/>
    </xf>
    <xf numFmtId="49" fontId="1" fillId="2" borderId="1" xfId="0" applyNumberFormat="1" applyFont="1" applyFill="1" applyBorder="1" applyAlignment="1">
      <alignment horizontal="center"/>
    </xf>
    <xf numFmtId="49" fontId="4" fillId="2" borderId="3" xfId="0" applyNumberFormat="1" applyFont="1" applyFill="1" applyBorder="1" applyAlignment="1">
      <alignment horizontal="left" vertical="center" wrapText="1" indent="4"/>
    </xf>
    <xf numFmtId="49" fontId="4" fillId="2" borderId="4" xfId="0" applyNumberFormat="1" applyFont="1" applyFill="1" applyBorder="1" applyAlignment="1">
      <alignment horizontal="left" vertical="center" wrapText="1" indent="4"/>
    </xf>
    <xf numFmtId="49" fontId="1" fillId="2" borderId="7" xfId="0" applyNumberFormat="1" applyFont="1" applyFill="1" applyBorder="1" applyAlignment="1">
      <alignment horizontal="center"/>
    </xf>
    <xf numFmtId="0" fontId="1" fillId="2" borderId="10" xfId="0" applyFont="1" applyFill="1" applyBorder="1"/>
    <xf numFmtId="49" fontId="4" fillId="2" borderId="8" xfId="0" applyNumberFormat="1" applyFont="1" applyFill="1" applyBorder="1" applyAlignment="1">
      <alignment horizontal="left" wrapText="1" indent="6"/>
    </xf>
    <xf numFmtId="49" fontId="1" fillId="2" borderId="11" xfId="0" applyNumberFormat="1" applyFont="1" applyFill="1" applyBorder="1" applyAlignment="1">
      <alignment horizontal="center"/>
    </xf>
    <xf numFmtId="49" fontId="4" fillId="2" borderId="3" xfId="0" applyNumberFormat="1" applyFont="1" applyFill="1" applyBorder="1" applyAlignment="1">
      <alignment horizontal="left" wrapText="1" indent="4"/>
    </xf>
    <xf numFmtId="49" fontId="4" fillId="2" borderId="4" xfId="0" applyNumberFormat="1" applyFont="1" applyFill="1" applyBorder="1" applyAlignment="1">
      <alignment horizontal="left" wrapText="1" indent="4"/>
    </xf>
    <xf numFmtId="49" fontId="4" fillId="2" borderId="8" xfId="0" applyNumberFormat="1" applyFont="1" applyFill="1" applyBorder="1" applyAlignment="1">
      <alignment horizontal="left" wrapText="1" indent="4"/>
    </xf>
    <xf numFmtId="49" fontId="1" fillId="2" borderId="9" xfId="0" applyNumberFormat="1" applyFont="1" applyFill="1" applyBorder="1" applyAlignment="1">
      <alignment horizontal="center"/>
    </xf>
    <xf numFmtId="0" fontId="5" fillId="2" borderId="0" xfId="0" applyFont="1" applyFill="1" applyBorder="1"/>
    <xf numFmtId="49" fontId="4" fillId="2" borderId="4" xfId="0" applyNumberFormat="1" applyFont="1" applyFill="1" applyBorder="1" applyAlignment="1">
      <alignment horizontal="left" vertical="top" wrapText="1"/>
    </xf>
    <xf numFmtId="49" fontId="4" fillId="2" borderId="8" xfId="0" applyNumberFormat="1" applyFont="1" applyFill="1" applyBorder="1" applyAlignment="1">
      <alignment horizontal="left" vertical="top" wrapText="1"/>
    </xf>
    <xf numFmtId="49" fontId="1" fillId="2" borderId="12" xfId="0" applyNumberFormat="1" applyFont="1" applyFill="1" applyBorder="1" applyAlignment="1">
      <alignment horizontal="center"/>
    </xf>
    <xf numFmtId="49" fontId="4" fillId="2" borderId="3" xfId="0" applyNumberFormat="1" applyFont="1" applyFill="1" applyBorder="1" applyAlignment="1">
      <alignment horizontal="left" wrapText="1"/>
    </xf>
    <xf numFmtId="49" fontId="4" fillId="2" borderId="4" xfId="0" applyNumberFormat="1" applyFont="1" applyFill="1" applyBorder="1" applyAlignment="1">
      <alignment horizontal="left" wrapText="1"/>
    </xf>
    <xf numFmtId="49" fontId="1" fillId="2" borderId="13" xfId="0" applyNumberFormat="1" applyFont="1" applyFill="1" applyBorder="1" applyAlignment="1">
      <alignment horizontal="center"/>
    </xf>
    <xf numFmtId="49" fontId="4" fillId="2" borderId="14" xfId="0" applyNumberFormat="1" applyFont="1" applyFill="1" applyBorder="1" applyAlignment="1">
      <alignment horizontal="left" vertical="top" wrapText="1" indent="8"/>
    </xf>
    <xf numFmtId="49" fontId="1" fillId="2" borderId="15" xfId="0" applyNumberFormat="1" applyFont="1" applyFill="1" applyBorder="1" applyAlignment="1">
      <alignment horizontal="center"/>
    </xf>
    <xf numFmtId="49" fontId="4" fillId="2" borderId="3"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49" fontId="1" fillId="2" borderId="2" xfId="0" applyNumberFormat="1" applyFont="1" applyFill="1" applyBorder="1" applyAlignment="1">
      <alignment horizontal="center"/>
    </xf>
    <xf numFmtId="49" fontId="4" fillId="2" borderId="16" xfId="0" applyNumberFormat="1" applyFont="1" applyFill="1" applyBorder="1" applyAlignment="1">
      <alignment horizontal="left" wrapText="1"/>
    </xf>
    <xf numFmtId="49" fontId="4" fillId="2" borderId="2" xfId="0" applyNumberFormat="1" applyFont="1" applyFill="1" applyBorder="1" applyAlignment="1">
      <alignment horizontal="left" vertical="top" wrapText="1" indent="8"/>
    </xf>
    <xf numFmtId="49" fontId="1" fillId="2" borderId="0" xfId="0" applyNumberFormat="1" applyFont="1" applyFill="1" applyBorder="1" applyAlignment="1">
      <alignment horizontal="center" vertical="center"/>
    </xf>
    <xf numFmtId="49" fontId="4" fillId="2" borderId="0" xfId="0" applyNumberFormat="1" applyFont="1" applyFill="1" applyBorder="1" applyAlignment="1">
      <alignment horizontal="left" vertical="center" wrapText="1"/>
    </xf>
    <xf numFmtId="0" fontId="4" fillId="2" borderId="0" xfId="50" applyFont="1" applyFill="1" applyBorder="1"/>
    <xf numFmtId="0" fontId="6" fillId="2" borderId="0" xfId="0" applyFont="1" applyFill="1" applyBorder="1"/>
    <xf numFmtId="0" fontId="10" fillId="2" borderId="0" xfId="50" applyFont="1" applyFill="1" applyBorder="1"/>
    <xf numFmtId="0" fontId="4" fillId="2" borderId="10" xfId="50" applyFont="1" applyFill="1" applyBorder="1" applyAlignment="1">
      <alignment horizontal="center"/>
    </xf>
    <xf numFmtId="0" fontId="11" fillId="2" borderId="0" xfId="50" applyFont="1" applyFill="1" applyBorder="1" applyAlignment="1">
      <alignment horizontal="center" vertical="top"/>
    </xf>
    <xf numFmtId="0" fontId="2" fillId="2" borderId="0" xfId="0" applyFont="1" applyFill="1" applyBorder="1"/>
    <xf numFmtId="0" fontId="12" fillId="2" borderId="0" xfId="50" applyFont="1" applyFill="1" applyBorder="1"/>
    <xf numFmtId="0" fontId="13" fillId="2" borderId="0" xfId="50" applyFont="1" applyFill="1" applyBorder="1"/>
    <xf numFmtId="0" fontId="10" fillId="2" borderId="0" xfId="50" applyFont="1" applyFill="1" applyBorder="1" applyAlignment="1">
      <alignment horizontal="center"/>
    </xf>
    <xf numFmtId="0" fontId="14"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left"/>
    </xf>
    <xf numFmtId="0" fontId="14" fillId="2" borderId="0" xfId="0" applyFont="1" applyFill="1" applyBorder="1"/>
    <xf numFmtId="0" fontId="4" fillId="2" borderId="0" xfId="0" applyFont="1" applyFill="1" applyAlignment="1">
      <alignment horizontal="left"/>
    </xf>
    <xf numFmtId="0" fontId="14" fillId="2" borderId="0" xfId="0" applyFont="1" applyFill="1"/>
    <xf numFmtId="0" fontId="6" fillId="2" borderId="17" xfId="0" applyFont="1" applyFill="1" applyBorder="1" applyAlignment="1">
      <alignment horizontal="center"/>
    </xf>
    <xf numFmtId="0" fontId="6" fillId="2" borderId="18" xfId="0" applyFont="1" applyFill="1" applyBorder="1" applyAlignment="1">
      <alignment horizontal="center"/>
    </xf>
    <xf numFmtId="0" fontId="6" fillId="2" borderId="19" xfId="0" applyFont="1" applyFill="1" applyBorder="1" applyAlignment="1">
      <alignment horizontal="center"/>
    </xf>
    <xf numFmtId="0" fontId="6" fillId="2" borderId="20" xfId="0" applyFont="1" applyFill="1" applyBorder="1" applyAlignment="1">
      <alignment horizontal="center" wrapText="1"/>
    </xf>
    <xf numFmtId="0" fontId="6" fillId="2" borderId="10" xfId="0" applyFont="1" applyFill="1" applyBorder="1" applyAlignment="1">
      <alignment horizontal="center" wrapText="1"/>
    </xf>
    <xf numFmtId="0" fontId="6" fillId="2" borderId="0" xfId="0" applyFont="1" applyFill="1" applyBorder="1" applyAlignment="1">
      <alignment horizontal="left"/>
    </xf>
    <xf numFmtId="0" fontId="6" fillId="2" borderId="21" xfId="0" applyFont="1" applyFill="1" applyBorder="1"/>
    <xf numFmtId="0" fontId="15" fillId="2" borderId="22"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21" xfId="0" applyFont="1" applyFill="1" applyBorder="1" applyAlignment="1">
      <alignment horizontal="left" vertical="top"/>
    </xf>
    <xf numFmtId="0" fontId="6" fillId="2" borderId="22" xfId="0" applyFont="1" applyFill="1" applyBorder="1"/>
    <xf numFmtId="0" fontId="6" fillId="2" borderId="0" xfId="0" applyFont="1" applyFill="1" applyBorder="1" applyAlignment="1">
      <alignment horizontal="center"/>
    </xf>
    <xf numFmtId="0" fontId="4" fillId="2" borderId="23" xfId="0" applyFont="1" applyFill="1" applyBorder="1" applyAlignment="1">
      <alignment horizontal="left"/>
    </xf>
    <xf numFmtId="0" fontId="4" fillId="2" borderId="24" xfId="0" applyFont="1" applyFill="1" applyBorder="1" applyAlignment="1">
      <alignment horizontal="left"/>
    </xf>
    <xf numFmtId="0" fontId="2" fillId="2" borderId="0" xfId="0" applyFont="1" applyFill="1" applyAlignment="1">
      <alignment horizontal="left" wrapText="1"/>
    </xf>
    <xf numFmtId="0" fontId="11" fillId="2" borderId="0" xfId="0" applyFont="1" applyFill="1" applyAlignment="1">
      <alignment horizontal="left" wrapText="1"/>
    </xf>
    <xf numFmtId="0" fontId="3" fillId="2" borderId="0" xfId="0" applyFont="1" applyFill="1"/>
    <xf numFmtId="49" fontId="6" fillId="2" borderId="5"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2" fillId="2" borderId="26" xfId="0" applyNumberFormat="1" applyFont="1" applyFill="1" applyBorder="1" applyAlignment="1">
      <alignment horizontal="center" vertical="center"/>
    </xf>
    <xf numFmtId="0" fontId="2" fillId="0" borderId="0" xfId="0" applyFont="1" applyAlignment="1">
      <alignment horizontal="center"/>
    </xf>
    <xf numFmtId="0" fontId="2" fillId="2" borderId="0" xfId="0" applyFont="1" applyFill="1"/>
    <xf numFmtId="49" fontId="3" fillId="3" borderId="27" xfId="0" applyNumberFormat="1" applyFont="1" applyFill="1" applyBorder="1" applyAlignment="1">
      <alignment horizontal="center"/>
    </xf>
    <xf numFmtId="180" fontId="3" fillId="3" borderId="27" xfId="0" applyNumberFormat="1" applyFont="1" applyFill="1" applyBorder="1" applyAlignment="1">
      <alignment horizontal="center"/>
    </xf>
    <xf numFmtId="1" fontId="1" fillId="2" borderId="27" xfId="0" applyNumberFormat="1" applyFont="1" applyFill="1" applyBorder="1" applyAlignment="1">
      <alignment horizontal="center"/>
    </xf>
    <xf numFmtId="180" fontId="1" fillId="2" borderId="2" xfId="0" applyNumberFormat="1" applyFont="1" applyFill="1" applyBorder="1" applyAlignment="1">
      <alignment horizontal="center"/>
    </xf>
    <xf numFmtId="49" fontId="3" fillId="2" borderId="28" xfId="0" applyNumberFormat="1" applyFont="1" applyFill="1" applyBorder="1" applyAlignment="1">
      <alignment horizontal="center"/>
    </xf>
    <xf numFmtId="49" fontId="1" fillId="2" borderId="28" xfId="0" applyNumberFormat="1" applyFont="1" applyFill="1" applyBorder="1" applyAlignment="1">
      <alignment horizontal="center"/>
    </xf>
    <xf numFmtId="49" fontId="4" fillId="2" borderId="25" xfId="0" applyNumberFormat="1" applyFont="1" applyFill="1" applyBorder="1" applyAlignment="1">
      <alignment horizontal="center"/>
    </xf>
    <xf numFmtId="49" fontId="4" fillId="2" borderId="29" xfId="0" applyNumberFormat="1" applyFont="1" applyFill="1" applyBorder="1" applyAlignment="1">
      <alignment horizontal="center"/>
    </xf>
    <xf numFmtId="49" fontId="1" fillId="2" borderId="25" xfId="0" applyNumberFormat="1" applyFont="1" applyFill="1" applyBorder="1" applyAlignment="1">
      <alignment horizontal="center"/>
    </xf>
    <xf numFmtId="180" fontId="3" fillId="3" borderId="2" xfId="0" applyNumberFormat="1" applyFont="1" applyFill="1" applyBorder="1" applyAlignment="1">
      <alignment horizontal="center"/>
    </xf>
    <xf numFmtId="180" fontId="3" fillId="2" borderId="2" xfId="0" applyNumberFormat="1" applyFont="1" applyFill="1" applyBorder="1" applyAlignment="1">
      <alignment horizontal="center"/>
    </xf>
    <xf numFmtId="49" fontId="1" fillId="2" borderId="26" xfId="0" applyNumberFormat="1" applyFont="1" applyFill="1" applyBorder="1" applyAlignment="1">
      <alignment horizontal="center"/>
    </xf>
    <xf numFmtId="180" fontId="1" fillId="2" borderId="26" xfId="0" applyNumberFormat="1" applyFont="1" applyFill="1" applyBorder="1" applyAlignment="1">
      <alignment horizontal="center"/>
    </xf>
    <xf numFmtId="180" fontId="3" fillId="2" borderId="25" xfId="0" applyNumberFormat="1" applyFont="1" applyFill="1" applyBorder="1" applyAlignment="1">
      <alignment horizontal="center"/>
    </xf>
    <xf numFmtId="180" fontId="5" fillId="2" borderId="2" xfId="0" applyNumberFormat="1" applyFont="1" applyFill="1" applyBorder="1" applyAlignment="1">
      <alignment horizontal="center"/>
    </xf>
    <xf numFmtId="180" fontId="16" fillId="3" borderId="2" xfId="0" applyNumberFormat="1" applyFont="1" applyFill="1" applyBorder="1" applyAlignment="1">
      <alignment horizontal="center"/>
    </xf>
    <xf numFmtId="180" fontId="1" fillId="2" borderId="25" xfId="0" applyNumberFormat="1" applyFont="1" applyFill="1" applyBorder="1" applyAlignment="1">
      <alignment horizontal="center"/>
    </xf>
    <xf numFmtId="49" fontId="1" fillId="2" borderId="5" xfId="0" applyNumberFormat="1" applyFont="1" applyFill="1" applyBorder="1" applyAlignment="1">
      <alignment horizontal="center" vertical="center"/>
    </xf>
    <xf numFmtId="49" fontId="1" fillId="2" borderId="5" xfId="0" applyNumberFormat="1" applyFont="1" applyFill="1" applyBorder="1" applyAlignment="1">
      <alignment horizontal="center"/>
    </xf>
    <xf numFmtId="180" fontId="1" fillId="2" borderId="5" xfId="0" applyNumberFormat="1" applyFont="1" applyFill="1" applyBorder="1" applyAlignment="1">
      <alignment horizontal="center"/>
    </xf>
    <xf numFmtId="49" fontId="1" fillId="2" borderId="2" xfId="0" applyNumberFormat="1" applyFont="1" applyFill="1" applyBorder="1" applyAlignment="1">
      <alignment horizontal="center" vertical="center"/>
    </xf>
    <xf numFmtId="49" fontId="1" fillId="2" borderId="30" xfId="0" applyNumberFormat="1" applyFont="1" applyFill="1" applyBorder="1" applyAlignment="1">
      <alignment horizontal="center" vertical="center"/>
    </xf>
    <xf numFmtId="49" fontId="1" fillId="2" borderId="0" xfId="0" applyNumberFormat="1" applyFont="1" applyFill="1" applyBorder="1"/>
    <xf numFmtId="0" fontId="10" fillId="2" borderId="0" xfId="50" applyFont="1" applyFill="1"/>
    <xf numFmtId="0" fontId="1" fillId="2" borderId="10" xfId="0" applyFont="1" applyFill="1" applyBorder="1" applyAlignment="1">
      <alignment horizontal="center"/>
    </xf>
    <xf numFmtId="0" fontId="4" fillId="2" borderId="0" xfId="50" applyFont="1" applyFill="1" applyBorder="1" applyAlignment="1">
      <alignment horizontal="center"/>
    </xf>
    <xf numFmtId="0" fontId="10" fillId="2" borderId="0" xfId="50" applyFont="1" applyFill="1" applyBorder="1" applyAlignment="1">
      <alignment horizontal="center" vertical="top"/>
    </xf>
    <xf numFmtId="0" fontId="13" fillId="2" borderId="0" xfId="50" applyFont="1" applyFill="1"/>
    <xf numFmtId="0" fontId="11" fillId="2" borderId="0" xfId="0" applyFont="1" applyFill="1" applyAlignment="1">
      <alignment horizontal="left"/>
    </xf>
    <xf numFmtId="0" fontId="2" fillId="2" borderId="0" xfId="0" applyFont="1" applyFill="1" applyAlignment="1">
      <alignment horizontal="left"/>
    </xf>
    <xf numFmtId="0" fontId="6" fillId="3" borderId="0" xfId="0" applyFont="1" applyFill="1"/>
    <xf numFmtId="0" fontId="17" fillId="0" borderId="0" xfId="51" applyFont="1"/>
    <xf numFmtId="0" fontId="18" fillId="0" borderId="0" xfId="51" applyFont="1"/>
    <xf numFmtId="0" fontId="0" fillId="2" borderId="0" xfId="0" applyFill="1"/>
    <xf numFmtId="0" fontId="17" fillId="2" borderId="0" xfId="51" applyFont="1" applyFill="1"/>
    <xf numFmtId="0" fontId="19" fillId="0" borderId="31" xfId="51" applyFont="1" applyBorder="1"/>
    <xf numFmtId="0" fontId="19" fillId="0" borderId="0" xfId="51" applyFont="1"/>
    <xf numFmtId="0" fontId="19" fillId="2" borderId="0" xfId="51" applyFont="1" applyFill="1"/>
    <xf numFmtId="0" fontId="20" fillId="0" borderId="0" xfId="51" applyFont="1" applyFill="1"/>
    <xf numFmtId="0" fontId="21" fillId="0" borderId="0" xfId="51" applyFont="1" applyAlignment="1">
      <alignment vertical="center"/>
    </xf>
    <xf numFmtId="0" fontId="6" fillId="2" borderId="0" xfId="51" applyFont="1" applyFill="1"/>
    <xf numFmtId="0" fontId="6" fillId="0" borderId="0" xfId="51" applyFont="1"/>
    <xf numFmtId="0" fontId="6" fillId="2" borderId="0" xfId="51" applyFont="1" applyFill="1" applyAlignment="1">
      <alignment horizontal="center"/>
    </xf>
    <xf numFmtId="0" fontId="14" fillId="2" borderId="0" xfId="51" applyFont="1" applyFill="1"/>
    <xf numFmtId="0" fontId="22" fillId="2" borderId="0" xfId="0" applyFont="1" applyFill="1" applyAlignment="1">
      <alignment horizontal="center"/>
    </xf>
    <xf numFmtId="0" fontId="0" fillId="2" borderId="0" xfId="0" applyFill="1" applyAlignment="1">
      <alignment horizontal="center"/>
    </xf>
    <xf numFmtId="0" fontId="1" fillId="2" borderId="0" xfId="0" applyFont="1" applyFill="1" applyAlignment="1">
      <alignment horizontal="center"/>
    </xf>
    <xf numFmtId="0" fontId="0" fillId="2" borderId="0" xfId="0" applyFill="1" applyAlignment="1">
      <alignment horizontal="left"/>
    </xf>
    <xf numFmtId="0" fontId="14" fillId="0" borderId="0" xfId="0" applyFont="1" applyFill="1" applyAlignment="1">
      <alignment horizontal="left" vertical="center"/>
    </xf>
    <xf numFmtId="0" fontId="14" fillId="0" borderId="0" xfId="0" applyFont="1" applyFill="1" applyAlignment="1">
      <alignment horizontal="left"/>
    </xf>
    <xf numFmtId="0" fontId="14" fillId="2" borderId="0" xfId="0" applyFont="1" applyFill="1" applyAlignment="1">
      <alignment horizontal="left"/>
    </xf>
    <xf numFmtId="0" fontId="14" fillId="2" borderId="0" xfId="0" applyFont="1" applyFill="1" applyBorder="1" applyAlignment="1">
      <alignment horizontal="left"/>
    </xf>
    <xf numFmtId="0" fontId="14" fillId="2" borderId="10" xfId="0" applyFont="1" applyFill="1" applyBorder="1" applyAlignment="1">
      <alignment horizontal="center" wrapText="1"/>
    </xf>
    <xf numFmtId="0" fontId="6" fillId="2" borderId="0" xfId="51" applyFont="1" applyFill="1" applyAlignment="1">
      <alignment horizontal="left"/>
    </xf>
    <xf numFmtId="0" fontId="6" fillId="2" borderId="0" xfId="51" applyFont="1" applyFill="1" applyBorder="1" applyAlignment="1">
      <alignment horizontal="left"/>
    </xf>
    <xf numFmtId="49" fontId="14" fillId="2" borderId="0" xfId="0" applyNumberFormat="1" applyFont="1" applyFill="1" applyAlignment="1">
      <alignment vertical="center"/>
    </xf>
    <xf numFmtId="0" fontId="6" fillId="2" borderId="10" xfId="51" applyFont="1" applyFill="1" applyBorder="1" applyAlignment="1">
      <alignment horizontal="center" wrapText="1"/>
    </xf>
    <xf numFmtId="0" fontId="2" fillId="2" borderId="0" xfId="51" applyFont="1" applyFill="1" applyBorder="1" applyAlignment="1">
      <alignment horizontal="center" vertical="top"/>
    </xf>
    <xf numFmtId="0" fontId="6" fillId="2" borderId="0" xfId="0" applyFont="1" applyFill="1" applyAlignment="1">
      <alignment vertical="center" wrapText="1"/>
    </xf>
    <xf numFmtId="0" fontId="7" fillId="2" borderId="0" xfId="51" applyFont="1" applyFill="1" applyAlignment="1">
      <alignment horizontal="center" vertical="center" wrapText="1"/>
    </xf>
    <xf numFmtId="0" fontId="7" fillId="2" borderId="0" xfId="51" applyFont="1" applyFill="1" applyAlignment="1">
      <alignment horizontal="center" vertical="center"/>
    </xf>
    <xf numFmtId="0" fontId="17" fillId="0" borderId="0" xfId="51" applyFont="1" applyBorder="1"/>
    <xf numFmtId="0" fontId="23" fillId="2" borderId="31" xfId="51" applyFont="1" applyFill="1" applyBorder="1" applyAlignment="1">
      <alignment horizontal="center" vertical="center" wrapText="1"/>
    </xf>
    <xf numFmtId="0" fontId="23" fillId="2" borderId="12" xfId="51" applyFont="1" applyFill="1" applyBorder="1" applyAlignment="1">
      <alignment horizontal="center" vertical="center" wrapText="1"/>
    </xf>
    <xf numFmtId="0" fontId="24" fillId="2" borderId="2" xfId="51" applyFont="1" applyFill="1" applyBorder="1" applyAlignment="1">
      <alignment horizontal="center" vertical="center" wrapText="1"/>
    </xf>
    <xf numFmtId="0" fontId="23" fillId="2" borderId="2" xfId="51" applyFont="1" applyFill="1" applyBorder="1" applyAlignment="1">
      <alignment horizontal="center" vertical="center" wrapText="1"/>
    </xf>
    <xf numFmtId="0" fontId="23" fillId="2" borderId="10" xfId="51" applyFont="1" applyFill="1" applyBorder="1" applyAlignment="1">
      <alignment horizontal="center" vertical="center" wrapText="1"/>
    </xf>
    <xf numFmtId="0" fontId="23" fillId="2" borderId="13" xfId="51" applyFont="1" applyFill="1" applyBorder="1" applyAlignment="1">
      <alignment horizontal="center" vertical="center" wrapText="1"/>
    </xf>
    <xf numFmtId="0" fontId="18" fillId="0" borderId="0" xfId="51" applyFont="1" applyBorder="1"/>
    <xf numFmtId="0" fontId="23" fillId="2" borderId="4" xfId="51" applyFont="1" applyFill="1" applyBorder="1" applyAlignment="1">
      <alignment horizontal="center" vertical="center" wrapText="1"/>
    </xf>
    <xf numFmtId="0" fontId="23" fillId="2" borderId="1" xfId="51" applyFont="1" applyFill="1" applyBorder="1" applyAlignment="1">
      <alignment horizontal="center" vertical="center" wrapText="1"/>
    </xf>
    <xf numFmtId="0" fontId="24" fillId="2" borderId="5" xfId="51" applyFont="1" applyFill="1" applyBorder="1" applyAlignment="1">
      <alignment horizontal="center" vertical="center" wrapText="1"/>
    </xf>
    <xf numFmtId="0" fontId="23" fillId="2" borderId="5" xfId="51" applyFont="1" applyFill="1" applyBorder="1" applyAlignment="1">
      <alignment horizontal="center" vertical="center" wrapText="1"/>
    </xf>
    <xf numFmtId="0" fontId="24" fillId="2" borderId="4" xfId="51" applyFont="1" applyFill="1" applyBorder="1" applyAlignment="1">
      <alignment horizontal="left" wrapText="1"/>
    </xf>
    <xf numFmtId="49" fontId="24" fillId="2" borderId="32" xfId="51" applyNumberFormat="1" applyFont="1" applyFill="1" applyBorder="1" applyAlignment="1">
      <alignment horizontal="center" wrapText="1"/>
    </xf>
    <xf numFmtId="0" fontId="23" fillId="2" borderId="27" xfId="51" applyFont="1" applyFill="1" applyBorder="1" applyAlignment="1">
      <alignment horizontal="center" wrapText="1"/>
    </xf>
    <xf numFmtId="180" fontId="23" fillId="2" borderId="27" xfId="51" applyNumberFormat="1" applyFont="1" applyFill="1" applyBorder="1" applyAlignment="1">
      <alignment horizontal="center" wrapText="1"/>
    </xf>
    <xf numFmtId="0" fontId="17" fillId="2" borderId="0" xfId="51" applyFont="1" applyFill="1" applyBorder="1"/>
    <xf numFmtId="0" fontId="23" fillId="2" borderId="4" xfId="51" applyFont="1" applyFill="1" applyBorder="1" applyAlignment="1">
      <alignment horizontal="left" wrapText="1"/>
    </xf>
    <xf numFmtId="0" fontId="0" fillId="2" borderId="4" xfId="0" applyFont="1" applyFill="1" applyBorder="1" applyAlignment="1">
      <alignment horizontal="left" wrapText="1"/>
    </xf>
    <xf numFmtId="49" fontId="24" fillId="2" borderId="33" xfId="51" applyNumberFormat="1" applyFont="1" applyFill="1" applyBorder="1" applyAlignment="1">
      <alignment horizontal="center" wrapText="1"/>
    </xf>
    <xf numFmtId="0" fontId="23" fillId="2" borderId="2" xfId="51" applyFont="1" applyFill="1" applyBorder="1" applyAlignment="1">
      <alignment horizontal="center" wrapText="1"/>
    </xf>
    <xf numFmtId="180" fontId="23" fillId="2" borderId="2" xfId="51" applyNumberFormat="1" applyFont="1" applyFill="1" applyBorder="1" applyAlignment="1">
      <alignment horizontal="center" wrapText="1"/>
    </xf>
    <xf numFmtId="0" fontId="25" fillId="2" borderId="4" xfId="51" applyFont="1" applyFill="1" applyBorder="1" applyAlignment="1">
      <alignment horizontal="left" wrapText="1"/>
    </xf>
    <xf numFmtId="49" fontId="26" fillId="3" borderId="33" xfId="51" applyNumberFormat="1" applyFont="1" applyFill="1" applyBorder="1" applyAlignment="1">
      <alignment horizontal="center" wrapText="1"/>
    </xf>
    <xf numFmtId="0" fontId="25" fillId="3" borderId="2" xfId="51" applyFont="1" applyFill="1" applyBorder="1" applyAlignment="1">
      <alignment horizontal="center" wrapText="1"/>
    </xf>
    <xf numFmtId="180" fontId="25" fillId="3" borderId="2" xfId="51" applyNumberFormat="1" applyFont="1" applyFill="1" applyBorder="1" applyAlignment="1">
      <alignment horizontal="center" wrapText="1"/>
    </xf>
    <xf numFmtId="0" fontId="24" fillId="2" borderId="4" xfId="51" applyFont="1" applyFill="1" applyBorder="1" applyAlignment="1">
      <alignment horizontal="left" wrapText="1" indent="1"/>
    </xf>
    <xf numFmtId="0" fontId="24" fillId="2" borderId="33" xfId="51" applyFont="1" applyFill="1" applyBorder="1" applyAlignment="1">
      <alignment horizontal="center" wrapText="1"/>
    </xf>
    <xf numFmtId="0" fontId="23" fillId="2" borderId="4" xfId="51" applyFont="1" applyFill="1" applyBorder="1" applyAlignment="1">
      <alignment horizontal="left" wrapText="1" indent="1"/>
    </xf>
    <xf numFmtId="180" fontId="27" fillId="3" borderId="2" xfId="51" applyNumberFormat="1" applyFont="1" applyFill="1" applyBorder="1" applyAlignment="1">
      <alignment horizontal="center" wrapText="1"/>
    </xf>
    <xf numFmtId="0" fontId="24" fillId="0" borderId="4" xfId="51" applyFont="1" applyFill="1" applyBorder="1" applyAlignment="1">
      <alignment horizontal="left" wrapText="1" indent="3"/>
    </xf>
    <xf numFmtId="0" fontId="24" fillId="2" borderId="4" xfId="51" applyFont="1" applyFill="1" applyBorder="1" applyAlignment="1">
      <alignment horizontal="left" wrapText="1" indent="3"/>
    </xf>
    <xf numFmtId="0" fontId="24" fillId="2" borderId="4" xfId="51" applyFont="1" applyFill="1" applyBorder="1" applyAlignment="1">
      <alignment horizontal="left" vertical="center" wrapText="1" indent="3"/>
    </xf>
    <xf numFmtId="0" fontId="23" fillId="0" borderId="2" xfId="51" applyFont="1" applyBorder="1" applyAlignment="1">
      <alignment horizontal="center" wrapText="1"/>
    </xf>
    <xf numFmtId="180" fontId="23" fillId="0" borderId="2" xfId="51" applyNumberFormat="1" applyFont="1" applyBorder="1" applyAlignment="1">
      <alignment horizontal="center" wrapText="1"/>
    </xf>
    <xf numFmtId="180" fontId="27" fillId="2" borderId="2" xfId="51" applyNumberFormat="1" applyFont="1" applyFill="1" applyBorder="1" applyAlignment="1">
      <alignment horizontal="center" wrapText="1"/>
    </xf>
    <xf numFmtId="180" fontId="28" fillId="2" borderId="2" xfId="51" applyNumberFormat="1" applyFont="1" applyFill="1" applyBorder="1" applyAlignment="1">
      <alignment horizontal="center" wrapText="1"/>
    </xf>
    <xf numFmtId="0" fontId="24" fillId="2" borderId="10" xfId="51" applyFont="1" applyFill="1" applyBorder="1" applyAlignment="1">
      <alignment horizontal="left" wrapText="1" indent="1"/>
    </xf>
    <xf numFmtId="0" fontId="24" fillId="0" borderId="33" xfId="51" applyFont="1" applyFill="1" applyBorder="1" applyAlignment="1">
      <alignment horizontal="center" wrapText="1"/>
    </xf>
    <xf numFmtId="0" fontId="23" fillId="0" borderId="2" xfId="51" applyFont="1" applyFill="1" applyBorder="1" applyAlignment="1">
      <alignment horizontal="center" wrapText="1"/>
    </xf>
    <xf numFmtId="180" fontId="27" fillId="0" borderId="2" xfId="51" applyNumberFormat="1" applyFont="1" applyBorder="1" applyAlignment="1">
      <alignment horizontal="center" wrapText="1"/>
    </xf>
    <xf numFmtId="0" fontId="24" fillId="2" borderId="4" xfId="51" applyFont="1" applyFill="1" applyBorder="1" applyAlignment="1">
      <alignment horizontal="left" vertical="top" wrapText="1" indent="3"/>
    </xf>
    <xf numFmtId="0" fontId="24" fillId="2" borderId="4" xfId="51" applyFont="1" applyFill="1" applyBorder="1" applyAlignment="1">
      <alignment horizontal="left" vertical="top" wrapText="1" indent="5"/>
    </xf>
    <xf numFmtId="0" fontId="24" fillId="2" borderId="4" xfId="51" applyFont="1" applyFill="1" applyBorder="1" applyAlignment="1">
      <alignment horizontal="left" wrapText="1" indent="5"/>
    </xf>
    <xf numFmtId="0" fontId="24" fillId="2" borderId="10" xfId="51" applyFont="1" applyFill="1" applyBorder="1" applyAlignment="1">
      <alignment horizontal="left" wrapText="1" indent="3"/>
    </xf>
    <xf numFmtId="0" fontId="19" fillId="0" borderId="0" xfId="51" applyFont="1" applyBorder="1"/>
    <xf numFmtId="0" fontId="26" fillId="2" borderId="4" xfId="51" applyFont="1" applyFill="1" applyBorder="1" applyAlignment="1">
      <alignment wrapText="1"/>
    </xf>
    <xf numFmtId="0" fontId="26" fillId="3" borderId="33" xfId="51" applyFont="1" applyFill="1" applyBorder="1" applyAlignment="1">
      <alignment horizontal="center" wrapText="1"/>
    </xf>
    <xf numFmtId="180" fontId="29" fillId="0" borderId="2" xfId="51" applyNumberFormat="1" applyFont="1" applyBorder="1" applyAlignment="1">
      <alignment horizontal="center" wrapText="1"/>
    </xf>
    <xf numFmtId="180" fontId="23" fillId="0" borderId="2" xfId="51" applyNumberFormat="1" applyFont="1" applyFill="1" applyBorder="1" applyAlignment="1">
      <alignment horizontal="center" wrapText="1"/>
    </xf>
    <xf numFmtId="0" fontId="19" fillId="2" borderId="0" xfId="51" applyFont="1" applyFill="1" applyBorder="1"/>
    <xf numFmtId="180" fontId="29" fillId="2" borderId="2" xfId="51" applyNumberFormat="1" applyFont="1" applyFill="1" applyBorder="1" applyAlignment="1">
      <alignment horizontal="center" wrapText="1"/>
    </xf>
    <xf numFmtId="0" fontId="30" fillId="2" borderId="0" xfId="0" applyFont="1" applyFill="1" applyAlignment="1">
      <alignment horizontal="center" wrapText="1"/>
    </xf>
    <xf numFmtId="0" fontId="0" fillId="2" borderId="0" xfId="0" applyFill="1" applyAlignment="1"/>
    <xf numFmtId="0" fontId="6" fillId="2" borderId="10" xfId="0" applyFont="1" applyFill="1" applyBorder="1" applyAlignment="1">
      <alignment horizontal="center"/>
    </xf>
    <xf numFmtId="0" fontId="0" fillId="2" borderId="10" xfId="0" applyFill="1" applyBorder="1" applyAlignment="1"/>
    <xf numFmtId="0" fontId="15" fillId="2" borderId="0" xfId="0" applyFont="1" applyFill="1" applyBorder="1" applyAlignment="1">
      <alignment horizontal="center" vertical="top" wrapText="1"/>
    </xf>
    <xf numFmtId="0" fontId="30" fillId="2" borderId="0" xfId="0" applyFont="1" applyFill="1" applyBorder="1" applyAlignment="1">
      <alignment horizontal="center" wrapText="1"/>
    </xf>
    <xf numFmtId="0" fontId="0" fillId="2" borderId="0" xfId="0" applyFill="1" applyBorder="1" applyAlignment="1"/>
    <xf numFmtId="0" fontId="1" fillId="2" borderId="5" xfId="0" applyFont="1" applyFill="1" applyBorder="1" applyAlignment="1">
      <alignment horizontal="center" vertical="center"/>
    </xf>
    <xf numFmtId="181" fontId="31" fillId="2" borderId="0" xfId="52" applyNumberFormat="1" applyFont="1" applyFill="1" applyBorder="1" applyAlignment="1">
      <alignment horizontal="right" vertical="center" wrapText="1"/>
    </xf>
    <xf numFmtId="181" fontId="14" fillId="2" borderId="0" xfId="52" applyNumberFormat="1" applyFont="1" applyFill="1" applyBorder="1" applyAlignment="1">
      <alignment horizontal="right" vertical="center" wrapText="1" indent="1"/>
    </xf>
    <xf numFmtId="49" fontId="4" fillId="2" borderId="34" xfId="52" applyNumberFormat="1" applyFont="1" applyFill="1" applyBorder="1" applyAlignment="1">
      <alignment horizontal="center" vertical="center" wrapText="1"/>
    </xf>
    <xf numFmtId="0" fontId="14" fillId="2" borderId="0" xfId="0" applyFont="1" applyFill="1" applyAlignment="1">
      <alignment horizontal="right" indent="1"/>
    </xf>
    <xf numFmtId="0" fontId="14" fillId="2" borderId="35" xfId="0" applyFont="1" applyFill="1" applyBorder="1" applyAlignment="1">
      <alignment horizontal="right" indent="1"/>
    </xf>
    <xf numFmtId="0" fontId="1" fillId="2" borderId="36" xfId="0" applyFont="1" applyFill="1" applyBorder="1" applyAlignment="1"/>
    <xf numFmtId="0" fontId="1" fillId="2" borderId="36" xfId="0" applyFont="1" applyFill="1" applyBorder="1" applyAlignment="1">
      <alignment horizontal="center"/>
    </xf>
    <xf numFmtId="0" fontId="4" fillId="2" borderId="36" xfId="0" applyFont="1" applyFill="1" applyBorder="1" applyAlignment="1">
      <alignment horizontal="center"/>
    </xf>
    <xf numFmtId="0" fontId="4" fillId="2" borderId="36" xfId="0" applyFont="1" applyFill="1" applyBorder="1" applyAlignment="1"/>
    <xf numFmtId="0" fontId="4" fillId="2" borderId="37" xfId="0" applyFont="1" applyFill="1" applyBorder="1" applyAlignment="1">
      <alignment horizontal="center"/>
    </xf>
    <xf numFmtId="0" fontId="14" fillId="2" borderId="0" xfId="0" applyFont="1" applyFill="1" applyBorder="1" applyAlignment="1">
      <alignment horizontal="right" wrapText="1" indent="1"/>
    </xf>
    <xf numFmtId="0" fontId="4" fillId="2" borderId="38" xfId="0" applyFont="1" applyFill="1" applyBorder="1" applyAlignment="1">
      <alignment horizontal="center"/>
    </xf>
    <xf numFmtId="0" fontId="6" fillId="2" borderId="0" xfId="0" applyFont="1" applyFill="1" applyAlignment="1">
      <alignment horizontal="right" vertical="center" wrapText="1" indent="1"/>
    </xf>
    <xf numFmtId="0" fontId="6" fillId="2" borderId="35" xfId="0" applyFont="1" applyFill="1" applyBorder="1" applyAlignment="1">
      <alignment horizontal="right" vertical="center" wrapText="1" indent="1"/>
    </xf>
    <xf numFmtId="0" fontId="4" fillId="2" borderId="39" xfId="0" applyFont="1" applyFill="1" applyBorder="1" applyAlignment="1">
      <alignment horizontal="center"/>
    </xf>
    <xf numFmtId="0" fontId="24" fillId="2" borderId="3" xfId="51" applyFont="1" applyFill="1" applyBorder="1" applyAlignment="1">
      <alignment horizontal="center" vertical="center" wrapText="1"/>
    </xf>
    <xf numFmtId="0" fontId="24" fillId="2" borderId="1" xfId="51" applyFont="1" applyFill="1" applyBorder="1" applyAlignment="1">
      <alignment horizontal="center" vertical="center" wrapText="1"/>
    </xf>
    <xf numFmtId="0" fontId="23" fillId="2" borderId="40" xfId="51" applyFont="1" applyFill="1" applyBorder="1" applyAlignment="1">
      <alignment horizontal="center" vertical="center" wrapText="1"/>
    </xf>
    <xf numFmtId="2" fontId="23" fillId="2" borderId="41" xfId="51" applyNumberFormat="1" applyFont="1" applyFill="1" applyBorder="1" applyAlignment="1">
      <alignment horizontal="center" vertical="center" wrapText="1"/>
    </xf>
    <xf numFmtId="2" fontId="23" fillId="2" borderId="28" xfId="51" applyNumberFormat="1" applyFont="1" applyFill="1" applyBorder="1" applyAlignment="1">
      <alignment horizontal="center" vertical="center" wrapText="1"/>
    </xf>
    <xf numFmtId="0" fontId="32" fillId="2" borderId="0" xfId="0" applyFont="1" applyFill="1" applyAlignment="1">
      <alignment wrapText="1"/>
    </xf>
    <xf numFmtId="2" fontId="33" fillId="2" borderId="28" xfId="51" applyNumberFormat="1" applyFont="1" applyFill="1" applyBorder="1" applyAlignment="1">
      <alignment horizontal="center" vertical="center" wrapText="1"/>
    </xf>
    <xf numFmtId="180" fontId="0" fillId="2" borderId="2" xfId="0" applyNumberFormat="1" applyFont="1" applyFill="1" applyBorder="1" applyAlignment="1">
      <alignment horizontal="center" wrapText="1"/>
    </xf>
    <xf numFmtId="0" fontId="20" fillId="0" borderId="0" xfId="51" applyFont="1" applyFill="1" applyBorder="1"/>
    <xf numFmtId="0" fontId="23" fillId="2" borderId="4" xfId="51" applyFont="1" applyFill="1" applyBorder="1" applyAlignment="1">
      <alignment horizontal="left" wrapText="1" indent="3"/>
    </xf>
    <xf numFmtId="0" fontId="24" fillId="0" borderId="2" xfId="51" applyFont="1" applyFill="1" applyBorder="1" applyAlignment="1">
      <alignment horizontal="center" wrapText="1"/>
    </xf>
    <xf numFmtId="180" fontId="24" fillId="0" borderId="2" xfId="51" applyNumberFormat="1" applyFont="1" applyFill="1" applyBorder="1" applyAlignment="1">
      <alignment horizontal="center" wrapText="1"/>
    </xf>
    <xf numFmtId="0" fontId="21" fillId="0" borderId="0" xfId="51" applyFont="1" applyBorder="1" applyAlignment="1">
      <alignment vertical="center"/>
    </xf>
    <xf numFmtId="0" fontId="24" fillId="0" borderId="2" xfId="51" applyFont="1" applyBorder="1" applyAlignment="1">
      <alignment horizontal="center" wrapText="1"/>
    </xf>
    <xf numFmtId="0" fontId="24" fillId="2" borderId="2" xfId="51" applyFont="1" applyFill="1" applyBorder="1" applyAlignment="1">
      <alignment horizontal="center" wrapText="1"/>
    </xf>
    <xf numFmtId="180" fontId="34" fillId="2" borderId="2" xfId="51" applyNumberFormat="1" applyFont="1" applyFill="1" applyBorder="1" applyAlignment="1">
      <alignment horizontal="center" wrapText="1"/>
    </xf>
    <xf numFmtId="0" fontId="23" fillId="2" borderId="42" xfId="51" applyFont="1" applyFill="1" applyBorder="1" applyAlignment="1">
      <alignment horizontal="left" wrapText="1" indent="3"/>
    </xf>
    <xf numFmtId="0" fontId="23" fillId="2" borderId="10" xfId="51" applyFont="1" applyFill="1" applyBorder="1" applyAlignment="1">
      <alignment horizontal="left" wrapText="1" indent="3"/>
    </xf>
    <xf numFmtId="0" fontId="23" fillId="2" borderId="4" xfId="51" applyFont="1" applyFill="1" applyBorder="1" applyAlignment="1">
      <alignment horizontal="left" wrapText="1" indent="5"/>
    </xf>
    <xf numFmtId="0" fontId="35" fillId="2" borderId="4" xfId="51" applyFont="1" applyFill="1" applyBorder="1" applyAlignment="1">
      <alignment wrapText="1"/>
    </xf>
    <xf numFmtId="0" fontId="35" fillId="2" borderId="33" xfId="51" applyFont="1" applyFill="1" applyBorder="1" applyAlignment="1">
      <alignment horizontal="center" wrapText="1"/>
    </xf>
    <xf numFmtId="0" fontId="29" fillId="0" borderId="2" xfId="51" applyFont="1" applyFill="1" applyBorder="1" applyAlignment="1">
      <alignment horizontal="center" wrapText="1"/>
    </xf>
    <xf numFmtId="0" fontId="29" fillId="2" borderId="4" xfId="51" applyFont="1" applyFill="1" applyBorder="1" applyAlignment="1">
      <alignment wrapText="1"/>
    </xf>
    <xf numFmtId="180" fontId="24" fillId="2" borderId="2" xfId="51" applyNumberFormat="1" applyFont="1" applyFill="1" applyBorder="1" applyAlignment="1">
      <alignment horizontal="center" wrapText="1"/>
    </xf>
    <xf numFmtId="0" fontId="24" fillId="2" borderId="43" xfId="51" applyFont="1" applyFill="1" applyBorder="1" applyAlignment="1">
      <alignment horizontal="center" wrapText="1"/>
    </xf>
    <xf numFmtId="0" fontId="23" fillId="2" borderId="26" xfId="51" applyFont="1" applyFill="1" applyBorder="1" applyAlignment="1">
      <alignment horizontal="center" wrapText="1"/>
    </xf>
    <xf numFmtId="180" fontId="24" fillId="2" borderId="26" xfId="51" applyNumberFormat="1" applyFont="1" applyFill="1" applyBorder="1" applyAlignment="1">
      <alignment horizontal="center" wrapText="1"/>
    </xf>
    <xf numFmtId="0" fontId="36" fillId="2" borderId="31" xfId="51" applyFont="1" applyFill="1" applyBorder="1" applyAlignment="1">
      <alignment horizontal="left" wrapText="1" indent="3"/>
    </xf>
    <xf numFmtId="0" fontId="36" fillId="2" borderId="0" xfId="51" applyFont="1" applyFill="1" applyBorder="1" applyAlignment="1">
      <alignment horizontal="center" wrapText="1"/>
    </xf>
    <xf numFmtId="0" fontId="37" fillId="2" borderId="0" xfId="51" applyFont="1" applyFill="1" applyBorder="1" applyAlignment="1">
      <alignment horizontal="center" wrapText="1"/>
    </xf>
    <xf numFmtId="0" fontId="37" fillId="2" borderId="0" xfId="51" applyFont="1" applyFill="1" applyBorder="1" applyAlignment="1">
      <alignment vertical="center" wrapText="1"/>
    </xf>
    <xf numFmtId="0" fontId="11" fillId="2" borderId="0" xfId="51" applyFont="1" applyFill="1" applyBorder="1" applyAlignment="1">
      <alignment horizontal="justify" wrapText="1"/>
    </xf>
    <xf numFmtId="0" fontId="2" fillId="2" borderId="0" xfId="51" applyFont="1" applyFill="1" applyBorder="1" applyAlignment="1">
      <alignment horizontal="justify" wrapText="1"/>
    </xf>
    <xf numFmtId="0" fontId="38" fillId="2" borderId="0" xfId="51" applyFont="1" applyFill="1" applyBorder="1" applyAlignment="1">
      <alignment horizontal="justify" wrapText="1"/>
    </xf>
    <xf numFmtId="180" fontId="0" fillId="0" borderId="2" xfId="0" applyNumberFormat="1" applyFont="1" applyBorder="1" applyAlignment="1">
      <alignment horizontal="center" wrapText="1"/>
    </xf>
    <xf numFmtId="0" fontId="39" fillId="0" borderId="0" xfId="0" applyFont="1"/>
    <xf numFmtId="180" fontId="21" fillId="2" borderId="2" xfId="0" applyNumberFormat="1" applyFont="1" applyFill="1" applyBorder="1" applyAlignment="1">
      <alignment horizontal="center" wrapText="1"/>
    </xf>
    <xf numFmtId="180" fontId="23" fillId="2" borderId="26" xfId="51" applyNumberFormat="1" applyFont="1" applyFill="1" applyBorder="1" applyAlignment="1">
      <alignment horizontal="center" wrapText="1"/>
    </xf>
    <xf numFmtId="2" fontId="33" fillId="2" borderId="44" xfId="51" applyNumberFormat="1" applyFont="1" applyFill="1" applyBorder="1" applyAlignment="1">
      <alignment horizontal="center" vertical="center" wrapText="1"/>
    </xf>
    <xf numFmtId="0" fontId="0" fillId="2" borderId="0" xfId="0" applyFill="1" applyBorder="1" applyAlignment="1">
      <alignment vertical="center" wrapText="1"/>
    </xf>
    <xf numFmtId="0" fontId="37" fillId="2" borderId="0" xfId="51" applyFont="1" applyFill="1" applyBorder="1" applyAlignment="1">
      <alignment horizontal="center" vertical="center" wrapText="1"/>
    </xf>
  </cellXfs>
  <cellStyles count="53">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 name="Обычный 2" xfId="49"/>
    <cellStyle name="Обычный 2 2" xfId="50"/>
    <cellStyle name="Обычный 2 2 2" xfId="51"/>
    <cellStyle name="Обычный_2002год"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124"/>
  <sheetViews>
    <sheetView showGridLines="0" tabSelected="1" view="pageBreakPreview" zoomScaleNormal="100" workbookViewId="0">
      <selection activeCell="H59" sqref="H59"/>
    </sheetView>
  </sheetViews>
  <sheetFormatPr defaultColWidth="8.85185185185185" defaultRowHeight="13.8"/>
  <cols>
    <col min="1" max="1" width="3.57407407407407" style="147" customWidth="1"/>
    <col min="2" max="2" width="15.4259259259259" style="148" customWidth="1"/>
    <col min="3" max="3" width="18.1388888888889" style="148" customWidth="1"/>
    <col min="4" max="4" width="16" style="148" customWidth="1"/>
    <col min="5" max="5" width="47.8518518518519" style="148" customWidth="1"/>
    <col min="6" max="6" width="10.712962962963" style="149" customWidth="1"/>
    <col min="7" max="7" width="15.712962962963" style="147" customWidth="1"/>
    <col min="8" max="8" width="15.8518518518519" style="147" customWidth="1"/>
    <col min="9" max="9" width="14.5740740740741" style="147" customWidth="1"/>
    <col min="10" max="10" width="16.4259259259259" style="147" customWidth="1"/>
    <col min="11" max="11" width="16" style="147" customWidth="1"/>
    <col min="12" max="12" width="18" style="147" customWidth="1"/>
    <col min="13" max="13" width="14.8518518518519" style="147" customWidth="1"/>
    <col min="14" max="16384" width="8.85185185185185" style="147"/>
  </cols>
  <sheetData>
    <row r="1" ht="14.25" customHeight="1" spans="7:11">
      <c r="G1" s="146"/>
      <c r="H1" s="146"/>
      <c r="I1" s="219" t="s">
        <v>0</v>
      </c>
      <c r="J1" s="219"/>
      <c r="K1" s="220"/>
    </row>
    <row r="2" ht="15.75" customHeight="1" spans="7:11">
      <c r="G2" s="146"/>
      <c r="H2" s="146"/>
      <c r="I2" s="221" t="s">
        <v>1</v>
      </c>
      <c r="J2" s="221"/>
      <c r="K2" s="222"/>
    </row>
    <row r="3" ht="12" customHeight="1" spans="7:11">
      <c r="G3" s="146"/>
      <c r="H3" s="146"/>
      <c r="I3" s="223" t="s">
        <v>2</v>
      </c>
      <c r="J3" s="223"/>
      <c r="K3" s="220"/>
    </row>
    <row r="4" ht="12" customHeight="1" spans="7:11">
      <c r="G4" s="146"/>
      <c r="H4" s="146"/>
      <c r="I4" s="221" t="s">
        <v>3</v>
      </c>
      <c r="J4" s="221"/>
      <c r="K4" s="222"/>
    </row>
    <row r="5" ht="12.75" customHeight="1" spans="7:11">
      <c r="G5" s="146"/>
      <c r="H5" s="146"/>
      <c r="I5" s="223" t="s">
        <v>4</v>
      </c>
      <c r="J5" s="223"/>
      <c r="K5" s="220"/>
    </row>
    <row r="6" ht="30" customHeight="1" spans="7:11">
      <c r="G6" s="146"/>
      <c r="H6" s="146"/>
      <c r="I6" s="224" t="s">
        <v>5</v>
      </c>
      <c r="J6" s="224"/>
      <c r="K6" s="225"/>
    </row>
    <row r="7" ht="12" customHeight="1" spans="7:11">
      <c r="G7" s="146"/>
      <c r="H7" s="146"/>
      <c r="I7" s="223" t="s">
        <v>6</v>
      </c>
      <c r="J7" s="223"/>
      <c r="K7" s="220"/>
    </row>
    <row r="8" ht="16.5" customHeight="1" spans="7:11">
      <c r="G8" s="146"/>
      <c r="H8" s="146"/>
      <c r="I8" s="224" t="s">
        <v>7</v>
      </c>
      <c r="J8" s="224"/>
      <c r="K8" s="151"/>
    </row>
    <row r="9" ht="8.25" customHeight="1" spans="7:11">
      <c r="G9" s="146"/>
      <c r="H9" s="146"/>
      <c r="I9" s="224"/>
      <c r="J9" s="220"/>
      <c r="K9" s="220"/>
    </row>
    <row r="10" ht="21" customHeight="1" spans="2:11">
      <c r="B10" s="150" t="s">
        <v>8</v>
      </c>
      <c r="C10" s="151"/>
      <c r="D10" s="151"/>
      <c r="E10" s="151"/>
      <c r="F10" s="151"/>
      <c r="G10" s="151"/>
      <c r="H10" s="151"/>
      <c r="I10" s="151"/>
      <c r="J10" s="151"/>
      <c r="K10" s="150"/>
    </row>
    <row r="11" ht="19.5" customHeight="1" spans="2:11">
      <c r="B11" s="150" t="s">
        <v>9</v>
      </c>
      <c r="C11" s="151"/>
      <c r="D11" s="151"/>
      <c r="E11" s="151"/>
      <c r="F11" s="151"/>
      <c r="G11" s="151"/>
      <c r="H11" s="151"/>
      <c r="I11" s="151"/>
      <c r="J11" s="151"/>
      <c r="K11" s="226" t="s">
        <v>10</v>
      </c>
    </row>
    <row r="12" ht="15.75" customHeight="1" spans="2:11">
      <c r="B12" s="152"/>
      <c r="C12" s="152"/>
      <c r="D12" s="152"/>
      <c r="E12" s="78" t="s">
        <v>11</v>
      </c>
      <c r="F12" s="153"/>
      <c r="G12" s="153"/>
      <c r="H12" s="153"/>
      <c r="I12" s="227"/>
      <c r="J12" s="228" t="s">
        <v>12</v>
      </c>
      <c r="K12" s="229" t="s">
        <v>13</v>
      </c>
    </row>
    <row r="13" ht="14.25" customHeight="1" spans="2:11">
      <c r="B13" s="154"/>
      <c r="C13" s="155"/>
      <c r="D13" s="156"/>
      <c r="E13" s="156"/>
      <c r="F13" s="156"/>
      <c r="G13" s="156"/>
      <c r="H13" s="156"/>
      <c r="I13" s="230" t="s">
        <v>14</v>
      </c>
      <c r="J13" s="231"/>
      <c r="K13" s="232"/>
    </row>
    <row r="14" ht="0.75" customHeight="1" spans="2:11">
      <c r="B14" s="157"/>
      <c r="C14" s="157"/>
      <c r="D14" s="157"/>
      <c r="E14" s="157"/>
      <c r="F14" s="157"/>
      <c r="G14" s="157"/>
      <c r="H14" s="157"/>
      <c r="I14" s="157"/>
      <c r="J14" s="230" t="s">
        <v>15</v>
      </c>
      <c r="K14" s="233">
        <v>100004457</v>
      </c>
    </row>
    <row r="15" ht="47.25" customHeight="1" spans="2:11">
      <c r="B15" s="157" t="s">
        <v>16</v>
      </c>
      <c r="C15" s="158" t="s">
        <v>17</v>
      </c>
      <c r="D15" s="158"/>
      <c r="E15" s="158"/>
      <c r="F15" s="158"/>
      <c r="G15" s="158"/>
      <c r="H15" s="158"/>
      <c r="I15" s="230" t="s">
        <v>18</v>
      </c>
      <c r="J15" s="231"/>
      <c r="K15" s="234">
        <v>10101001</v>
      </c>
    </row>
    <row r="16" ht="19.5" customHeight="1" spans="2:11">
      <c r="B16" s="159" t="s">
        <v>19</v>
      </c>
      <c r="C16" s="159"/>
      <c r="D16" s="160"/>
      <c r="E16" s="160"/>
      <c r="F16" s="160"/>
      <c r="G16" s="160"/>
      <c r="H16" s="160"/>
      <c r="I16" s="230" t="s">
        <v>14</v>
      </c>
      <c r="J16" s="231"/>
      <c r="K16" s="235"/>
    </row>
    <row r="17" ht="39" customHeight="1" spans="2:11">
      <c r="B17" s="161" t="s">
        <v>20</v>
      </c>
      <c r="C17" s="160"/>
      <c r="D17" s="162" t="s">
        <v>21</v>
      </c>
      <c r="E17" s="162"/>
      <c r="F17" s="162"/>
      <c r="G17" s="162"/>
      <c r="H17" s="162"/>
      <c r="I17" s="230" t="s">
        <v>22</v>
      </c>
      <c r="J17" s="231"/>
      <c r="K17" s="234">
        <v>903</v>
      </c>
    </row>
    <row r="18" ht="18.75" customHeight="1" spans="2:11">
      <c r="B18" s="161" t="s">
        <v>23</v>
      </c>
      <c r="C18" s="160"/>
      <c r="D18" s="160"/>
      <c r="E18" s="160"/>
      <c r="F18" s="160"/>
      <c r="G18" s="160"/>
      <c r="H18" s="160"/>
      <c r="I18" s="157"/>
      <c r="J18" s="230"/>
      <c r="K18" s="236"/>
    </row>
    <row r="19" ht="15.75" customHeight="1" spans="2:11">
      <c r="B19" s="161"/>
      <c r="C19" s="160"/>
      <c r="D19" s="160"/>
      <c r="E19" s="163" t="s">
        <v>24</v>
      </c>
      <c r="F19" s="163"/>
      <c r="G19" s="163"/>
      <c r="H19" s="160"/>
      <c r="I19" s="160"/>
      <c r="J19" s="237"/>
      <c r="K19" s="238"/>
    </row>
    <row r="20" ht="15.75" customHeight="1" spans="2:11">
      <c r="B20" s="157" t="s">
        <v>25</v>
      </c>
      <c r="C20" s="157"/>
      <c r="D20" s="157"/>
      <c r="E20" s="157"/>
      <c r="F20" s="157"/>
      <c r="G20" s="157"/>
      <c r="H20" s="164"/>
      <c r="I20" s="239" t="s">
        <v>26</v>
      </c>
      <c r="J20" s="240"/>
      <c r="K20" s="241">
        <v>383</v>
      </c>
    </row>
    <row r="21" s="137" customFormat="1" ht="15.75" customHeight="1" spans="2:11">
      <c r="B21" s="165" t="s">
        <v>27</v>
      </c>
      <c r="C21" s="165"/>
      <c r="D21" s="165"/>
      <c r="E21" s="165"/>
      <c r="F21" s="166"/>
      <c r="G21" s="166"/>
      <c r="H21" s="166"/>
      <c r="I21" s="166"/>
      <c r="J21" s="166"/>
      <c r="K21" s="166"/>
    </row>
    <row r="22" s="137" customFormat="1" ht="19.5" customHeight="1" spans="1:11">
      <c r="A22" s="167"/>
      <c r="B22" s="168" t="s">
        <v>28</v>
      </c>
      <c r="C22" s="168"/>
      <c r="D22" s="168"/>
      <c r="E22" s="169"/>
      <c r="F22" s="170" t="s">
        <v>29</v>
      </c>
      <c r="G22" s="171" t="s">
        <v>30</v>
      </c>
      <c r="H22" s="170" t="s">
        <v>31</v>
      </c>
      <c r="I22" s="170"/>
      <c r="J22" s="170"/>
      <c r="K22" s="242"/>
    </row>
    <row r="23" s="137" customFormat="1" ht="56.25" customHeight="1" spans="1:11">
      <c r="A23" s="167"/>
      <c r="B23" s="172"/>
      <c r="C23" s="172"/>
      <c r="D23" s="172"/>
      <c r="E23" s="173"/>
      <c r="F23" s="170"/>
      <c r="G23" s="171"/>
      <c r="H23" s="170" t="s">
        <v>32</v>
      </c>
      <c r="I23" s="243" t="s">
        <v>33</v>
      </c>
      <c r="J23" s="170" t="s">
        <v>34</v>
      </c>
      <c r="K23" s="242" t="s">
        <v>35</v>
      </c>
    </row>
    <row r="24" s="138" customFormat="1" ht="11.25" customHeight="1" spans="1:11">
      <c r="A24" s="174"/>
      <c r="B24" s="175">
        <v>1</v>
      </c>
      <c r="C24" s="175"/>
      <c r="D24" s="175"/>
      <c r="E24" s="176"/>
      <c r="F24" s="177">
        <v>2</v>
      </c>
      <c r="G24" s="178">
        <v>3</v>
      </c>
      <c r="H24" s="178">
        <v>4</v>
      </c>
      <c r="I24" s="169"/>
      <c r="J24" s="178">
        <v>6</v>
      </c>
      <c r="K24" s="244">
        <v>7</v>
      </c>
    </row>
    <row r="25" customFormat="1" ht="17.25" customHeight="1" spans="1:11">
      <c r="A25" s="167"/>
      <c r="B25" s="179" t="s">
        <v>36</v>
      </c>
      <c r="C25" s="179"/>
      <c r="D25" s="179"/>
      <c r="E25" s="179"/>
      <c r="F25" s="180" t="s">
        <v>37</v>
      </c>
      <c r="G25" s="181" t="s">
        <v>38</v>
      </c>
      <c r="H25" s="182">
        <v>8109.68</v>
      </c>
      <c r="I25" s="182">
        <v>0</v>
      </c>
      <c r="J25" s="182">
        <v>0</v>
      </c>
      <c r="K25" s="245" t="s">
        <v>38</v>
      </c>
    </row>
    <row r="26" s="139" customFormat="1" ht="18" customHeight="1" spans="1:12">
      <c r="A26" s="183"/>
      <c r="B26" s="184" t="s">
        <v>39</v>
      </c>
      <c r="C26" s="185"/>
      <c r="D26" s="185"/>
      <c r="E26" s="185"/>
      <c r="F26" s="186" t="s">
        <v>40</v>
      </c>
      <c r="G26" s="187" t="s">
        <v>38</v>
      </c>
      <c r="H26" s="188"/>
      <c r="I26" s="188"/>
      <c r="J26" s="188"/>
      <c r="K26" s="246" t="s">
        <v>38</v>
      </c>
      <c r="L26" s="247"/>
    </row>
    <row r="27" s="137" customFormat="1" ht="14.4" spans="1:11">
      <c r="A27" s="167"/>
      <c r="B27" s="189" t="s">
        <v>41</v>
      </c>
      <c r="C27" s="189"/>
      <c r="D27" s="189"/>
      <c r="E27" s="189"/>
      <c r="F27" s="190" t="s">
        <v>42</v>
      </c>
      <c r="G27" s="191" t="s">
        <v>38</v>
      </c>
      <c r="H27" s="192">
        <f>H29+H34</f>
        <v>15973828.29</v>
      </c>
      <c r="I27" s="192">
        <f t="shared" ref="I27:J27" si="0">I29+I34</f>
        <v>12746472.3</v>
      </c>
      <c r="J27" s="192">
        <f t="shared" si="0"/>
        <v>12746472.3</v>
      </c>
      <c r="K27" s="248" t="s">
        <v>38</v>
      </c>
    </row>
    <row r="28" s="137" customFormat="1" ht="30.75" customHeight="1" spans="1:11">
      <c r="A28" s="167"/>
      <c r="B28" s="193" t="s">
        <v>43</v>
      </c>
      <c r="C28" s="193"/>
      <c r="D28" s="193"/>
      <c r="E28" s="193"/>
      <c r="F28" s="194">
        <v>1100</v>
      </c>
      <c r="G28" s="187">
        <v>120</v>
      </c>
      <c r="H28" s="188">
        <v>0</v>
      </c>
      <c r="I28" s="188">
        <v>0</v>
      </c>
      <c r="J28" s="188">
        <v>0</v>
      </c>
      <c r="K28" s="248" t="s">
        <v>38</v>
      </c>
    </row>
    <row r="29" s="137" customFormat="1" ht="18.75" customHeight="1" spans="1:11">
      <c r="A29" s="167"/>
      <c r="B29" s="195" t="s">
        <v>44</v>
      </c>
      <c r="C29" s="195"/>
      <c r="D29" s="195"/>
      <c r="E29" s="195"/>
      <c r="F29" s="194">
        <v>1200</v>
      </c>
      <c r="G29" s="187">
        <v>130</v>
      </c>
      <c r="H29" s="196">
        <f>H30+H32</f>
        <v>14640728.29</v>
      </c>
      <c r="I29" s="196">
        <f t="shared" ref="I29:J29" si="1">I30+I32</f>
        <v>12643972.3</v>
      </c>
      <c r="J29" s="196">
        <f t="shared" si="1"/>
        <v>12643972.3</v>
      </c>
      <c r="K29" s="248" t="s">
        <v>38</v>
      </c>
    </row>
    <row r="30" s="137" customFormat="1" ht="26.25" customHeight="1" spans="1:11">
      <c r="A30" s="167"/>
      <c r="B30" s="197" t="s">
        <v>45</v>
      </c>
      <c r="C30" s="197"/>
      <c r="D30" s="197"/>
      <c r="E30" s="197"/>
      <c r="F30" s="194">
        <v>1210</v>
      </c>
      <c r="G30" s="187">
        <v>130</v>
      </c>
      <c r="H30" s="188">
        <f>13420752.3-333080+1083055.99+150000+200000</f>
        <v>14520728.29</v>
      </c>
      <c r="I30" s="188">
        <f>5434332.3+5520000+2600+1667040+9000+11000</f>
        <v>12643972.3</v>
      </c>
      <c r="J30" s="188">
        <f>5434332.3+5520000+2600+1667040+9000+11000</f>
        <v>12643972.3</v>
      </c>
      <c r="K30" s="248" t="s">
        <v>38</v>
      </c>
    </row>
    <row r="31" s="140" customFormat="1" ht="32.25" customHeight="1" spans="1:11">
      <c r="A31" s="183"/>
      <c r="B31" s="198" t="s">
        <v>46</v>
      </c>
      <c r="C31" s="198"/>
      <c r="D31" s="198"/>
      <c r="E31" s="198"/>
      <c r="F31" s="194">
        <v>1220</v>
      </c>
      <c r="G31" s="187">
        <v>130</v>
      </c>
      <c r="H31" s="188">
        <v>0</v>
      </c>
      <c r="I31" s="188">
        <v>0</v>
      </c>
      <c r="J31" s="188">
        <v>0</v>
      </c>
      <c r="K31" s="248" t="s">
        <v>38</v>
      </c>
    </row>
    <row r="32" s="140" customFormat="1" ht="14.4" spans="1:11">
      <c r="A32" s="183"/>
      <c r="B32" s="199" t="s">
        <v>47</v>
      </c>
      <c r="C32" s="199"/>
      <c r="D32" s="199"/>
      <c r="E32" s="199"/>
      <c r="F32" s="194">
        <v>1230</v>
      </c>
      <c r="G32" s="187">
        <v>130</v>
      </c>
      <c r="H32" s="188">
        <v>120000</v>
      </c>
      <c r="I32" s="188">
        <v>0</v>
      </c>
      <c r="J32" s="188">
        <v>0</v>
      </c>
      <c r="K32" s="248" t="s">
        <v>38</v>
      </c>
    </row>
    <row r="33" s="137" customFormat="1" ht="14.4" spans="1:11">
      <c r="A33" s="167"/>
      <c r="B33" s="193" t="s">
        <v>48</v>
      </c>
      <c r="C33" s="193"/>
      <c r="D33" s="193"/>
      <c r="E33" s="193"/>
      <c r="F33" s="194">
        <v>1300</v>
      </c>
      <c r="G33" s="200">
        <v>140</v>
      </c>
      <c r="H33" s="201">
        <v>0</v>
      </c>
      <c r="I33" s="201">
        <v>0</v>
      </c>
      <c r="J33" s="201">
        <v>0</v>
      </c>
      <c r="K33" s="248" t="s">
        <v>38</v>
      </c>
    </row>
    <row r="34" s="140" customFormat="1" ht="14.4" spans="1:11">
      <c r="A34" s="183"/>
      <c r="B34" s="193" t="s">
        <v>49</v>
      </c>
      <c r="C34" s="193"/>
      <c r="D34" s="193"/>
      <c r="E34" s="193"/>
      <c r="F34" s="194">
        <v>1400</v>
      </c>
      <c r="G34" s="187">
        <v>150</v>
      </c>
      <c r="H34" s="202">
        <f>H35+H36</f>
        <v>1333100</v>
      </c>
      <c r="I34" s="202">
        <f t="shared" ref="I34:J34" si="2">I35+I36+I37</f>
        <v>102500</v>
      </c>
      <c r="J34" s="202">
        <f t="shared" si="2"/>
        <v>102500</v>
      </c>
      <c r="K34" s="248" t="s">
        <v>38</v>
      </c>
    </row>
    <row r="35" s="140" customFormat="1" ht="29.25" customHeight="1" spans="1:11">
      <c r="A35" s="183"/>
      <c r="B35" s="198" t="s">
        <v>50</v>
      </c>
      <c r="C35" s="198"/>
      <c r="D35" s="198"/>
      <c r="E35" s="198"/>
      <c r="F35" s="194">
        <v>1410</v>
      </c>
      <c r="G35" s="187">
        <v>150</v>
      </c>
      <c r="H35" s="188">
        <f>474100+481000+529294-151294</f>
        <v>1333100</v>
      </c>
      <c r="I35" s="201">
        <v>102500</v>
      </c>
      <c r="J35" s="201">
        <v>102500</v>
      </c>
      <c r="K35" s="248" t="s">
        <v>38</v>
      </c>
    </row>
    <row r="36" s="140" customFormat="1" ht="14.4" spans="1:11">
      <c r="A36" s="183"/>
      <c r="B36" s="198" t="s">
        <v>51</v>
      </c>
      <c r="C36" s="198"/>
      <c r="D36" s="198"/>
      <c r="E36" s="198"/>
      <c r="F36" s="194">
        <v>1420</v>
      </c>
      <c r="G36" s="187">
        <v>150</v>
      </c>
      <c r="H36" s="188">
        <v>0</v>
      </c>
      <c r="I36" s="201">
        <v>0</v>
      </c>
      <c r="J36" s="188">
        <v>0</v>
      </c>
      <c r="K36" s="248" t="s">
        <v>38</v>
      </c>
    </row>
    <row r="37" s="140" customFormat="1" ht="31.5" customHeight="1" spans="1:11">
      <c r="A37" s="183"/>
      <c r="B37" s="198" t="s">
        <v>52</v>
      </c>
      <c r="C37" s="198"/>
      <c r="D37" s="198"/>
      <c r="E37" s="198"/>
      <c r="F37" s="194">
        <v>1430</v>
      </c>
      <c r="G37" s="187">
        <v>150</v>
      </c>
      <c r="H37" s="203">
        <v>0</v>
      </c>
      <c r="I37" s="203">
        <v>0</v>
      </c>
      <c r="J37" s="203">
        <v>0</v>
      </c>
      <c r="K37" s="248" t="s">
        <v>38</v>
      </c>
    </row>
    <row r="38" s="140" customFormat="1" ht="14.4" spans="1:11">
      <c r="A38" s="183"/>
      <c r="B38" s="204" t="s">
        <v>53</v>
      </c>
      <c r="C38" s="204"/>
      <c r="D38" s="204"/>
      <c r="E38" s="204"/>
      <c r="F38" s="194">
        <v>1500</v>
      </c>
      <c r="G38" s="187">
        <v>180</v>
      </c>
      <c r="H38" s="202">
        <v>0</v>
      </c>
      <c r="I38" s="207">
        <v>0</v>
      </c>
      <c r="J38" s="202">
        <v>0</v>
      </c>
      <c r="K38" s="248" t="s">
        <v>38</v>
      </c>
    </row>
    <row r="39" s="137" customFormat="1" ht="14.4" spans="1:11">
      <c r="A39" s="167"/>
      <c r="B39" s="193" t="s">
        <v>54</v>
      </c>
      <c r="C39" s="193"/>
      <c r="D39" s="193"/>
      <c r="E39" s="193"/>
      <c r="F39" s="205">
        <v>1600</v>
      </c>
      <c r="G39" s="206" t="s">
        <v>38</v>
      </c>
      <c r="H39" s="207">
        <v>0</v>
      </c>
      <c r="I39" s="207">
        <v>0</v>
      </c>
      <c r="J39" s="207">
        <v>0</v>
      </c>
      <c r="K39" s="248" t="s">
        <v>38</v>
      </c>
    </row>
    <row r="40" s="137" customFormat="1" ht="33.75" customHeight="1" spans="1:11">
      <c r="A40" s="167"/>
      <c r="B40" s="208" t="s">
        <v>55</v>
      </c>
      <c r="C40" s="208"/>
      <c r="D40" s="208"/>
      <c r="E40" s="208"/>
      <c r="F40" s="194">
        <v>1610</v>
      </c>
      <c r="G40" s="200">
        <v>400</v>
      </c>
      <c r="H40" s="201">
        <v>0</v>
      </c>
      <c r="I40" s="201">
        <v>0</v>
      </c>
      <c r="J40" s="201">
        <v>0</v>
      </c>
      <c r="K40" s="248" t="s">
        <v>38</v>
      </c>
    </row>
    <row r="41" s="137" customFormat="1" ht="30.75" customHeight="1" spans="1:11">
      <c r="A41" s="167"/>
      <c r="B41" s="209" t="s">
        <v>56</v>
      </c>
      <c r="C41" s="209"/>
      <c r="D41" s="209"/>
      <c r="E41" s="209"/>
      <c r="F41" s="194">
        <v>1611</v>
      </c>
      <c r="G41" s="200">
        <v>410</v>
      </c>
      <c r="H41" s="201">
        <v>0</v>
      </c>
      <c r="I41" s="201">
        <v>0</v>
      </c>
      <c r="J41" s="201">
        <v>0</v>
      </c>
      <c r="K41" s="248" t="s">
        <v>38</v>
      </c>
    </row>
    <row r="42" s="137" customFormat="1" ht="14.4" spans="1:11">
      <c r="A42" s="167"/>
      <c r="B42" s="209" t="s">
        <v>57</v>
      </c>
      <c r="C42" s="209"/>
      <c r="D42" s="209"/>
      <c r="E42" s="209"/>
      <c r="F42" s="194">
        <v>1612</v>
      </c>
      <c r="G42" s="200">
        <v>420</v>
      </c>
      <c r="H42" s="201">
        <v>0</v>
      </c>
      <c r="I42" s="201">
        <v>0</v>
      </c>
      <c r="J42" s="201">
        <v>0</v>
      </c>
      <c r="K42" s="248" t="s">
        <v>38</v>
      </c>
    </row>
    <row r="43" s="137" customFormat="1" ht="14.4" spans="1:11">
      <c r="A43" s="167"/>
      <c r="B43" s="209" t="s">
        <v>58</v>
      </c>
      <c r="C43" s="209"/>
      <c r="D43" s="209"/>
      <c r="E43" s="209"/>
      <c r="F43" s="194">
        <v>1613</v>
      </c>
      <c r="G43" s="200">
        <v>430</v>
      </c>
      <c r="H43" s="201">
        <v>0</v>
      </c>
      <c r="I43" s="201">
        <v>0</v>
      </c>
      <c r="J43" s="201">
        <v>0</v>
      </c>
      <c r="K43" s="248" t="s">
        <v>38</v>
      </c>
    </row>
    <row r="44" s="137" customFormat="1" ht="14.4" spans="1:11">
      <c r="A44" s="167"/>
      <c r="B44" s="209" t="s">
        <v>59</v>
      </c>
      <c r="C44" s="209"/>
      <c r="D44" s="209"/>
      <c r="E44" s="209"/>
      <c r="F44" s="194">
        <v>1614</v>
      </c>
      <c r="G44" s="200">
        <v>440</v>
      </c>
      <c r="H44" s="201">
        <v>0</v>
      </c>
      <c r="I44" s="201">
        <v>0</v>
      </c>
      <c r="J44" s="201">
        <v>0</v>
      </c>
      <c r="K44" s="248" t="s">
        <v>38</v>
      </c>
    </row>
    <row r="45" s="137" customFormat="1" ht="17.25" customHeight="1" spans="1:11">
      <c r="A45" s="167"/>
      <c r="B45" s="198" t="s">
        <v>60</v>
      </c>
      <c r="C45" s="198"/>
      <c r="D45" s="198"/>
      <c r="E45" s="198"/>
      <c r="F45" s="194">
        <v>1620</v>
      </c>
      <c r="G45" s="187">
        <v>600</v>
      </c>
      <c r="H45" s="207">
        <v>0</v>
      </c>
      <c r="I45" s="207">
        <v>0</v>
      </c>
      <c r="J45" s="207">
        <v>0</v>
      </c>
      <c r="K45" s="248" t="s">
        <v>38</v>
      </c>
    </row>
    <row r="46" s="137" customFormat="1" ht="33.75" customHeight="1" spans="1:11">
      <c r="A46" s="167"/>
      <c r="B46" s="209" t="s">
        <v>61</v>
      </c>
      <c r="C46" s="209"/>
      <c r="D46" s="209"/>
      <c r="E46" s="209"/>
      <c r="F46" s="194">
        <v>1621</v>
      </c>
      <c r="G46" s="187">
        <v>620</v>
      </c>
      <c r="H46" s="201">
        <v>0</v>
      </c>
      <c r="I46" s="201">
        <v>0</v>
      </c>
      <c r="J46" s="201">
        <v>0</v>
      </c>
      <c r="K46" s="248" t="s">
        <v>38</v>
      </c>
    </row>
    <row r="47" s="137" customFormat="1" ht="31.5" customHeight="1" spans="1:11">
      <c r="A47" s="167"/>
      <c r="B47" s="209" t="s">
        <v>62</v>
      </c>
      <c r="C47" s="209"/>
      <c r="D47" s="209"/>
      <c r="E47" s="209"/>
      <c r="F47" s="194">
        <v>1622</v>
      </c>
      <c r="G47" s="187">
        <v>630</v>
      </c>
      <c r="H47" s="201">
        <v>0</v>
      </c>
      <c r="I47" s="201">
        <v>0</v>
      </c>
      <c r="J47" s="201">
        <v>0</v>
      </c>
      <c r="K47" s="248" t="s">
        <v>38</v>
      </c>
    </row>
    <row r="48" s="137" customFormat="1" ht="32.25" customHeight="1" spans="1:11">
      <c r="A48" s="167"/>
      <c r="B48" s="210" t="s">
        <v>63</v>
      </c>
      <c r="C48" s="210"/>
      <c r="D48" s="210"/>
      <c r="E48" s="210"/>
      <c r="F48" s="194">
        <v>1623</v>
      </c>
      <c r="G48" s="187">
        <v>650</v>
      </c>
      <c r="H48" s="201">
        <v>0</v>
      </c>
      <c r="I48" s="201">
        <v>0</v>
      </c>
      <c r="J48" s="201">
        <v>0</v>
      </c>
      <c r="K48" s="248" t="s">
        <v>38</v>
      </c>
    </row>
    <row r="49" s="137" customFormat="1" ht="17.25" customHeight="1" spans="1:11">
      <c r="A49" s="167"/>
      <c r="B49" s="193" t="s">
        <v>64</v>
      </c>
      <c r="C49" s="193"/>
      <c r="D49" s="193"/>
      <c r="E49" s="193"/>
      <c r="F49" s="194">
        <v>1700</v>
      </c>
      <c r="G49" s="200" t="s">
        <v>38</v>
      </c>
      <c r="H49" s="207">
        <v>0</v>
      </c>
      <c r="I49" s="207">
        <v>0</v>
      </c>
      <c r="J49" s="207">
        <v>0</v>
      </c>
      <c r="K49" s="248" t="s">
        <v>38</v>
      </c>
    </row>
    <row r="50" s="140" customFormat="1" ht="30" customHeight="1" spans="1:11">
      <c r="A50" s="183"/>
      <c r="B50" s="198" t="s">
        <v>65</v>
      </c>
      <c r="C50" s="198"/>
      <c r="D50" s="198"/>
      <c r="E50" s="198"/>
      <c r="F50" s="194">
        <v>1710</v>
      </c>
      <c r="G50" s="187">
        <v>510</v>
      </c>
      <c r="H50" s="201">
        <v>0</v>
      </c>
      <c r="I50" s="201">
        <v>0</v>
      </c>
      <c r="J50" s="201">
        <v>0</v>
      </c>
      <c r="K50" s="248" t="s">
        <v>38</v>
      </c>
    </row>
    <row r="51" s="140" customFormat="1" ht="18.75" customHeight="1" spans="1:11">
      <c r="A51" s="183"/>
      <c r="B51" s="211" t="s">
        <v>66</v>
      </c>
      <c r="C51" s="211"/>
      <c r="D51" s="211"/>
      <c r="E51" s="211"/>
      <c r="F51" s="194">
        <v>1720</v>
      </c>
      <c r="G51" s="187">
        <v>510</v>
      </c>
      <c r="H51" s="201">
        <v>0</v>
      </c>
      <c r="I51" s="201">
        <v>0</v>
      </c>
      <c r="J51" s="201">
        <v>0</v>
      </c>
      <c r="K51" s="248" t="s">
        <v>38</v>
      </c>
    </row>
    <row r="52" s="140" customFormat="1" ht="14.4" spans="1:11">
      <c r="A52" s="183"/>
      <c r="B52" s="198" t="s">
        <v>67</v>
      </c>
      <c r="C52" s="198"/>
      <c r="D52" s="198"/>
      <c r="E52" s="198"/>
      <c r="F52" s="194">
        <v>1730</v>
      </c>
      <c r="G52" s="187">
        <v>640</v>
      </c>
      <c r="H52" s="201">
        <v>0</v>
      </c>
      <c r="I52" s="201">
        <v>0</v>
      </c>
      <c r="J52" s="201">
        <v>0</v>
      </c>
      <c r="K52" s="248" t="s">
        <v>38</v>
      </c>
    </row>
    <row r="53" s="140" customFormat="1" ht="14.4" spans="1:241">
      <c r="A53" s="183"/>
      <c r="B53" s="198" t="s">
        <v>68</v>
      </c>
      <c r="C53" s="198"/>
      <c r="D53" s="198"/>
      <c r="E53" s="198"/>
      <c r="F53" s="194">
        <v>1740</v>
      </c>
      <c r="G53" s="187">
        <v>710</v>
      </c>
      <c r="H53" s="201">
        <v>0</v>
      </c>
      <c r="I53" s="201">
        <v>0</v>
      </c>
      <c r="J53" s="201">
        <v>0</v>
      </c>
      <c r="K53" s="248" t="s">
        <v>38</v>
      </c>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3"/>
      <c r="BR53" s="183"/>
      <c r="BS53" s="183"/>
      <c r="BT53" s="183"/>
      <c r="BU53" s="183"/>
      <c r="BV53" s="183"/>
      <c r="BW53" s="183"/>
      <c r="BX53" s="183"/>
      <c r="BY53" s="183"/>
      <c r="BZ53" s="183"/>
      <c r="CA53" s="183"/>
      <c r="CB53" s="183"/>
      <c r="CC53" s="183"/>
      <c r="CD53" s="183"/>
      <c r="CE53" s="183"/>
      <c r="CF53" s="183"/>
      <c r="CG53" s="183"/>
      <c r="CH53" s="183"/>
      <c r="CI53" s="183"/>
      <c r="CJ53" s="183"/>
      <c r="CK53" s="183"/>
      <c r="CL53" s="183"/>
      <c r="CM53" s="183"/>
      <c r="CN53" s="183"/>
      <c r="CO53" s="183"/>
      <c r="CP53" s="183"/>
      <c r="CQ53" s="183"/>
      <c r="CR53" s="183"/>
      <c r="CS53" s="183"/>
      <c r="CT53" s="183"/>
      <c r="CU53" s="183"/>
      <c r="CV53" s="183"/>
      <c r="CW53" s="183"/>
      <c r="CX53" s="183"/>
      <c r="CY53" s="183"/>
      <c r="CZ53" s="183"/>
      <c r="DA53" s="183"/>
      <c r="DB53" s="183"/>
      <c r="DC53" s="183"/>
      <c r="DD53" s="183"/>
      <c r="DE53" s="183"/>
      <c r="DF53" s="183"/>
      <c r="DG53" s="183"/>
      <c r="DH53" s="183"/>
      <c r="DI53" s="183"/>
      <c r="DJ53" s="183"/>
      <c r="DK53" s="183"/>
      <c r="DL53" s="183"/>
      <c r="DM53" s="183"/>
      <c r="DN53" s="183"/>
      <c r="DO53" s="183"/>
      <c r="DP53" s="183"/>
      <c r="DQ53" s="183"/>
      <c r="DR53" s="183"/>
      <c r="DS53" s="183"/>
      <c r="DT53" s="183"/>
      <c r="DU53" s="183"/>
      <c r="DV53" s="183"/>
      <c r="DW53" s="183"/>
      <c r="DX53" s="183"/>
      <c r="DY53" s="183"/>
      <c r="DZ53" s="183"/>
      <c r="EA53" s="183"/>
      <c r="EB53" s="183"/>
      <c r="EC53" s="183"/>
      <c r="ED53" s="183"/>
      <c r="EE53" s="183"/>
      <c r="EF53" s="183"/>
      <c r="EG53" s="183"/>
      <c r="EH53" s="183"/>
      <c r="EI53" s="183"/>
      <c r="EJ53" s="183"/>
      <c r="EK53" s="183"/>
      <c r="EL53" s="183"/>
      <c r="EM53" s="183"/>
      <c r="EN53" s="183"/>
      <c r="EO53" s="183"/>
      <c r="EP53" s="183"/>
      <c r="EQ53" s="183"/>
      <c r="ER53" s="183"/>
      <c r="ES53" s="183"/>
      <c r="ET53" s="183"/>
      <c r="EU53" s="183"/>
      <c r="EV53" s="183"/>
      <c r="EW53" s="183"/>
      <c r="EX53" s="183"/>
      <c r="EY53" s="183"/>
      <c r="EZ53" s="183"/>
      <c r="FA53" s="183"/>
      <c r="FB53" s="183"/>
      <c r="FC53" s="183"/>
      <c r="FD53" s="183"/>
      <c r="FE53" s="183"/>
      <c r="FF53" s="183"/>
      <c r="FG53" s="183"/>
      <c r="FH53" s="183"/>
      <c r="FI53" s="183"/>
      <c r="FJ53" s="183"/>
      <c r="FK53" s="183"/>
      <c r="FL53" s="183"/>
      <c r="FM53" s="183"/>
      <c r="FN53" s="183"/>
      <c r="FO53" s="183"/>
      <c r="FP53" s="183"/>
      <c r="FQ53" s="183"/>
      <c r="FR53" s="183"/>
      <c r="FS53" s="183"/>
      <c r="FT53" s="183"/>
      <c r="FU53" s="183"/>
      <c r="FV53" s="183"/>
      <c r="FW53" s="183"/>
      <c r="FX53" s="183"/>
      <c r="FY53" s="183"/>
      <c r="FZ53" s="183"/>
      <c r="GA53" s="183"/>
      <c r="GB53" s="183"/>
      <c r="GC53" s="183"/>
      <c r="GD53" s="183"/>
      <c r="GE53" s="183"/>
      <c r="GF53" s="183"/>
      <c r="GG53" s="183"/>
      <c r="GH53" s="183"/>
      <c r="GI53" s="183"/>
      <c r="GJ53" s="183"/>
      <c r="GK53" s="183"/>
      <c r="GL53" s="183"/>
      <c r="GM53" s="183"/>
      <c r="GN53" s="183"/>
      <c r="GO53" s="183"/>
      <c r="GP53" s="183"/>
      <c r="GQ53" s="183"/>
      <c r="GR53" s="183"/>
      <c r="GS53" s="183"/>
      <c r="GT53" s="183"/>
      <c r="GU53" s="183"/>
      <c r="GV53" s="183"/>
      <c r="GW53" s="183"/>
      <c r="GX53" s="183"/>
      <c r="GY53" s="183"/>
      <c r="GZ53" s="183"/>
      <c r="HA53" s="183"/>
      <c r="HB53" s="183"/>
      <c r="HC53" s="183"/>
      <c r="HD53" s="183"/>
      <c r="HE53" s="183"/>
      <c r="HF53" s="183"/>
      <c r="HG53" s="183"/>
      <c r="HH53" s="183"/>
      <c r="HI53" s="183"/>
      <c r="HJ53" s="183"/>
      <c r="HK53" s="183"/>
      <c r="HL53" s="183"/>
      <c r="HM53" s="183"/>
      <c r="HN53" s="183"/>
      <c r="HO53" s="183"/>
      <c r="HP53" s="183"/>
      <c r="HQ53" s="183"/>
      <c r="HR53" s="183"/>
      <c r="HS53" s="183"/>
      <c r="HT53" s="183"/>
      <c r="HU53" s="183"/>
      <c r="HV53" s="183"/>
      <c r="HW53" s="183"/>
      <c r="HX53" s="183"/>
      <c r="HY53" s="183"/>
      <c r="HZ53" s="183"/>
      <c r="IA53" s="183"/>
      <c r="IB53" s="183"/>
      <c r="IC53" s="183"/>
      <c r="ID53" s="183"/>
      <c r="IE53" s="183"/>
      <c r="IF53" s="183"/>
      <c r="IG53" s="183"/>
    </row>
    <row r="54" s="141" customFormat="1" ht="14.4" spans="1:241">
      <c r="A54" s="212"/>
      <c r="B54" s="213" t="s">
        <v>69</v>
      </c>
      <c r="C54" s="213"/>
      <c r="D54" s="213"/>
      <c r="E54" s="213"/>
      <c r="F54" s="214">
        <v>2000</v>
      </c>
      <c r="G54" s="191" t="s">
        <v>38</v>
      </c>
      <c r="H54" s="192">
        <f>H55+H64+H70+H74+H81+H84</f>
        <v>15981937.97</v>
      </c>
      <c r="I54" s="192">
        <f>I55+I64+I70+I74+I81+I84</f>
        <v>12746472.3</v>
      </c>
      <c r="J54" s="192">
        <f>J55+J64+J70+J74+J81+J84</f>
        <v>12746472.3</v>
      </c>
      <c r="K54" s="248" t="s">
        <v>38</v>
      </c>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2"/>
      <c r="BR54" s="212"/>
      <c r="BS54" s="212"/>
      <c r="BT54" s="212"/>
      <c r="BU54" s="212"/>
      <c r="BV54" s="212"/>
      <c r="BW54" s="212"/>
      <c r="BX54" s="212"/>
      <c r="BY54" s="212"/>
      <c r="BZ54" s="212"/>
      <c r="CA54" s="212"/>
      <c r="CB54" s="212"/>
      <c r="CC54" s="212"/>
      <c r="CD54" s="212"/>
      <c r="CE54" s="212"/>
      <c r="CF54" s="212"/>
      <c r="CG54" s="212"/>
      <c r="CH54" s="212"/>
      <c r="CI54" s="212"/>
      <c r="CJ54" s="212"/>
      <c r="CK54" s="212"/>
      <c r="CL54" s="212"/>
      <c r="CM54" s="212"/>
      <c r="CN54" s="212"/>
      <c r="CO54" s="212"/>
      <c r="CP54" s="212"/>
      <c r="CQ54" s="212"/>
      <c r="CR54" s="212"/>
      <c r="CS54" s="212"/>
      <c r="CT54" s="212"/>
      <c r="CU54" s="212"/>
      <c r="CV54" s="212"/>
      <c r="CW54" s="212"/>
      <c r="CX54" s="212"/>
      <c r="CY54" s="212"/>
      <c r="CZ54" s="212"/>
      <c r="DA54" s="212"/>
      <c r="DB54" s="212"/>
      <c r="DC54" s="212"/>
      <c r="DD54" s="212"/>
      <c r="DE54" s="212"/>
      <c r="DF54" s="212"/>
      <c r="DG54" s="212"/>
      <c r="DH54" s="212"/>
      <c r="DI54" s="212"/>
      <c r="DJ54" s="212"/>
      <c r="DK54" s="212"/>
      <c r="DL54" s="212"/>
      <c r="DM54" s="212"/>
      <c r="DN54" s="212"/>
      <c r="DO54" s="212"/>
      <c r="DP54" s="212"/>
      <c r="DQ54" s="212"/>
      <c r="DR54" s="212"/>
      <c r="DS54" s="212"/>
      <c r="DT54" s="212"/>
      <c r="DU54" s="212"/>
      <c r="DV54" s="212"/>
      <c r="DW54" s="212"/>
      <c r="DX54" s="212"/>
      <c r="DY54" s="212"/>
      <c r="DZ54" s="212"/>
      <c r="EA54" s="212"/>
      <c r="EB54" s="212"/>
      <c r="EC54" s="212"/>
      <c r="ED54" s="212"/>
      <c r="EE54" s="212"/>
      <c r="EF54" s="212"/>
      <c r="EG54" s="212"/>
      <c r="EH54" s="212"/>
      <c r="EI54" s="212"/>
      <c r="EJ54" s="212"/>
      <c r="EK54" s="212"/>
      <c r="EL54" s="212"/>
      <c r="EM54" s="212"/>
      <c r="EN54" s="212"/>
      <c r="EO54" s="212"/>
      <c r="EP54" s="212"/>
      <c r="EQ54" s="212"/>
      <c r="ER54" s="212"/>
      <c r="ES54" s="212"/>
      <c r="ET54" s="212"/>
      <c r="EU54" s="212"/>
      <c r="EV54" s="212"/>
      <c r="EW54" s="212"/>
      <c r="EX54" s="212"/>
      <c r="EY54" s="212"/>
      <c r="EZ54" s="212"/>
      <c r="FA54" s="212"/>
      <c r="FB54" s="212"/>
      <c r="FC54" s="212"/>
      <c r="FD54" s="212"/>
      <c r="FE54" s="212"/>
      <c r="FF54" s="212"/>
      <c r="FG54" s="212"/>
      <c r="FH54" s="212"/>
      <c r="FI54" s="212"/>
      <c r="FJ54" s="212"/>
      <c r="FK54" s="212"/>
      <c r="FL54" s="212"/>
      <c r="FM54" s="212"/>
      <c r="FN54" s="212"/>
      <c r="FO54" s="212"/>
      <c r="FP54" s="212"/>
      <c r="FQ54" s="212"/>
      <c r="FR54" s="212"/>
      <c r="FS54" s="212"/>
      <c r="FT54" s="212"/>
      <c r="FU54" s="212"/>
      <c r="FV54" s="212"/>
      <c r="FW54" s="212"/>
      <c r="FX54" s="212"/>
      <c r="FY54" s="212"/>
      <c r="FZ54" s="212"/>
      <c r="GA54" s="212"/>
      <c r="GB54" s="212"/>
      <c r="GC54" s="212"/>
      <c r="GD54" s="212"/>
      <c r="GE54" s="212"/>
      <c r="GF54" s="212"/>
      <c r="GG54" s="212"/>
      <c r="GH54" s="212"/>
      <c r="GI54" s="212"/>
      <c r="GJ54" s="212"/>
      <c r="GK54" s="212"/>
      <c r="GL54" s="212"/>
      <c r="GM54" s="212"/>
      <c r="GN54" s="212"/>
      <c r="GO54" s="212"/>
      <c r="GP54" s="212"/>
      <c r="GQ54" s="212"/>
      <c r="GR54" s="212"/>
      <c r="GS54" s="212"/>
      <c r="GT54" s="212"/>
      <c r="GU54" s="212"/>
      <c r="GV54" s="212"/>
      <c r="GW54" s="212"/>
      <c r="GX54" s="212"/>
      <c r="GY54" s="212"/>
      <c r="GZ54" s="212"/>
      <c r="HA54" s="212"/>
      <c r="HB54" s="212"/>
      <c r="HC54" s="212"/>
      <c r="HD54" s="212"/>
      <c r="HE54" s="212"/>
      <c r="HF54" s="212"/>
      <c r="HG54" s="212"/>
      <c r="HH54" s="212"/>
      <c r="HI54" s="212"/>
      <c r="HJ54" s="212"/>
      <c r="HK54" s="212"/>
      <c r="HL54" s="212"/>
      <c r="HM54" s="212"/>
      <c r="HN54" s="212"/>
      <c r="HO54" s="212"/>
      <c r="HP54" s="212"/>
      <c r="HQ54" s="212"/>
      <c r="HR54" s="212"/>
      <c r="HS54" s="212"/>
      <c r="HT54" s="212"/>
      <c r="HU54" s="212"/>
      <c r="HV54" s="212"/>
      <c r="HW54" s="212"/>
      <c r="HX54" s="212"/>
      <c r="HY54" s="212"/>
      <c r="HZ54" s="212"/>
      <c r="IA54" s="212"/>
      <c r="IB54" s="212"/>
      <c r="IC54" s="212"/>
      <c r="ID54" s="212"/>
      <c r="IE54" s="212"/>
      <c r="IF54" s="212"/>
      <c r="IG54" s="212"/>
    </row>
    <row r="55" s="142" customFormat="1" ht="30.75" customHeight="1" spans="1:241">
      <c r="A55" s="212"/>
      <c r="B55" s="193" t="s">
        <v>70</v>
      </c>
      <c r="C55" s="193"/>
      <c r="D55" s="193"/>
      <c r="E55" s="193"/>
      <c r="F55" s="194">
        <v>2100</v>
      </c>
      <c r="G55" s="200" t="s">
        <v>38</v>
      </c>
      <c r="H55" s="215">
        <f>H56+H57+H58+H59+H60+H61+H62+H63</f>
        <v>12356815.84</v>
      </c>
      <c r="I55" s="215">
        <f>I56+I57+I58+I59+I60+I61+I62+I63</f>
        <v>12726472.3</v>
      </c>
      <c r="J55" s="215">
        <f>J56+J57+J58+J59+J60+J61+J62+J63</f>
        <v>12726472.3</v>
      </c>
      <c r="K55" s="248" t="s">
        <v>38</v>
      </c>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2"/>
      <c r="BR55" s="212"/>
      <c r="BS55" s="212"/>
      <c r="BT55" s="212"/>
      <c r="BU55" s="212"/>
      <c r="BV55" s="212"/>
      <c r="BW55" s="212"/>
      <c r="BX55" s="212"/>
      <c r="BY55" s="212"/>
      <c r="BZ55" s="212"/>
      <c r="CA55" s="212"/>
      <c r="CB55" s="212"/>
      <c r="CC55" s="212"/>
      <c r="CD55" s="212"/>
      <c r="CE55" s="212"/>
      <c r="CF55" s="212"/>
      <c r="CG55" s="212"/>
      <c r="CH55" s="212"/>
      <c r="CI55" s="212"/>
      <c r="CJ55" s="212"/>
      <c r="CK55" s="212"/>
      <c r="CL55" s="212"/>
      <c r="CM55" s="212"/>
      <c r="CN55" s="212"/>
      <c r="CO55" s="212"/>
      <c r="CP55" s="212"/>
      <c r="CQ55" s="212"/>
      <c r="CR55" s="212"/>
      <c r="CS55" s="212"/>
      <c r="CT55" s="212"/>
      <c r="CU55" s="212"/>
      <c r="CV55" s="212"/>
      <c r="CW55" s="212"/>
      <c r="CX55" s="212"/>
      <c r="CY55" s="212"/>
      <c r="CZ55" s="212"/>
      <c r="DA55" s="212"/>
      <c r="DB55" s="212"/>
      <c r="DC55" s="212"/>
      <c r="DD55" s="212"/>
      <c r="DE55" s="212"/>
      <c r="DF55" s="212"/>
      <c r="DG55" s="212"/>
      <c r="DH55" s="212"/>
      <c r="DI55" s="212"/>
      <c r="DJ55" s="212"/>
      <c r="DK55" s="212"/>
      <c r="DL55" s="212"/>
      <c r="DM55" s="212"/>
      <c r="DN55" s="212"/>
      <c r="DO55" s="212"/>
      <c r="DP55" s="212"/>
      <c r="DQ55" s="212"/>
      <c r="DR55" s="212"/>
      <c r="DS55" s="212"/>
      <c r="DT55" s="212"/>
      <c r="DU55" s="212"/>
      <c r="DV55" s="212"/>
      <c r="DW55" s="212"/>
      <c r="DX55" s="212"/>
      <c r="DY55" s="212"/>
      <c r="DZ55" s="212"/>
      <c r="EA55" s="212"/>
      <c r="EB55" s="212"/>
      <c r="EC55" s="212"/>
      <c r="ED55" s="212"/>
      <c r="EE55" s="212"/>
      <c r="EF55" s="212"/>
      <c r="EG55" s="212"/>
      <c r="EH55" s="212"/>
      <c r="EI55" s="212"/>
      <c r="EJ55" s="212"/>
      <c r="EK55" s="212"/>
      <c r="EL55" s="212"/>
      <c r="EM55" s="212"/>
      <c r="EN55" s="212"/>
      <c r="EO55" s="212"/>
      <c r="EP55" s="212"/>
      <c r="EQ55" s="212"/>
      <c r="ER55" s="212"/>
      <c r="ES55" s="212"/>
      <c r="ET55" s="212"/>
      <c r="EU55" s="212"/>
      <c r="EV55" s="212"/>
      <c r="EW55" s="212"/>
      <c r="EX55" s="212"/>
      <c r="EY55" s="212"/>
      <c r="EZ55" s="212"/>
      <c r="FA55" s="212"/>
      <c r="FB55" s="212"/>
      <c r="FC55" s="212"/>
      <c r="FD55" s="212"/>
      <c r="FE55" s="212"/>
      <c r="FF55" s="212"/>
      <c r="FG55" s="212"/>
      <c r="FH55" s="212"/>
      <c r="FI55" s="212"/>
      <c r="FJ55" s="212"/>
      <c r="FK55" s="212"/>
      <c r="FL55" s="212"/>
      <c r="FM55" s="212"/>
      <c r="FN55" s="212"/>
      <c r="FO55" s="212"/>
      <c r="FP55" s="212"/>
      <c r="FQ55" s="212"/>
      <c r="FR55" s="212"/>
      <c r="FS55" s="212"/>
      <c r="FT55" s="212"/>
      <c r="FU55" s="212"/>
      <c r="FV55" s="212"/>
      <c r="FW55" s="212"/>
      <c r="FX55" s="212"/>
      <c r="FY55" s="212"/>
      <c r="FZ55" s="212"/>
      <c r="GA55" s="212"/>
      <c r="GB55" s="212"/>
      <c r="GC55" s="212"/>
      <c r="GD55" s="212"/>
      <c r="GE55" s="212"/>
      <c r="GF55" s="212"/>
      <c r="GG55" s="212"/>
      <c r="GH55" s="212"/>
      <c r="GI55" s="212"/>
      <c r="GJ55" s="212"/>
      <c r="GK55" s="212"/>
      <c r="GL55" s="212"/>
      <c r="GM55" s="212"/>
      <c r="GN55" s="212"/>
      <c r="GO55" s="212"/>
      <c r="GP55" s="212"/>
      <c r="GQ55" s="212"/>
      <c r="GR55" s="212"/>
      <c r="GS55" s="212"/>
      <c r="GT55" s="212"/>
      <c r="GU55" s="212"/>
      <c r="GV55" s="212"/>
      <c r="GW55" s="212"/>
      <c r="GX55" s="212"/>
      <c r="GY55" s="212"/>
      <c r="GZ55" s="212"/>
      <c r="HA55" s="212"/>
      <c r="HB55" s="212"/>
      <c r="HC55" s="212"/>
      <c r="HD55" s="212"/>
      <c r="HE55" s="212"/>
      <c r="HF55" s="212"/>
      <c r="HG55" s="212"/>
      <c r="HH55" s="212"/>
      <c r="HI55" s="212"/>
      <c r="HJ55" s="212"/>
      <c r="HK55" s="212"/>
      <c r="HL55" s="212"/>
      <c r="HM55" s="212"/>
      <c r="HN55" s="212"/>
      <c r="HO55" s="212"/>
      <c r="HP55" s="212"/>
      <c r="HQ55" s="212"/>
      <c r="HR55" s="212"/>
      <c r="HS55" s="212"/>
      <c r="HT55" s="212"/>
      <c r="HU55" s="212"/>
      <c r="HV55" s="212"/>
      <c r="HW55" s="212"/>
      <c r="HX55" s="212"/>
      <c r="HY55" s="212"/>
      <c r="HZ55" s="212"/>
      <c r="IA55" s="212"/>
      <c r="IB55" s="212"/>
      <c r="IC55" s="212"/>
      <c r="ID55" s="212"/>
      <c r="IE55" s="212"/>
      <c r="IF55" s="212"/>
      <c r="IG55" s="212"/>
    </row>
    <row r="56" s="137" customFormat="1" ht="30" customHeight="1" spans="1:241">
      <c r="A56" s="167"/>
      <c r="B56" s="198" t="s">
        <v>71</v>
      </c>
      <c r="C56" s="198"/>
      <c r="D56" s="198"/>
      <c r="E56" s="198"/>
      <c r="F56" s="194">
        <v>2110</v>
      </c>
      <c r="G56" s="206">
        <v>111</v>
      </c>
      <c r="H56" s="201">
        <f>4173840+5520000</f>
        <v>9693840</v>
      </c>
      <c r="I56" s="201">
        <f>4173840+5520000</f>
        <v>9693840</v>
      </c>
      <c r="J56" s="201">
        <f>4173840+5520000</f>
        <v>9693840</v>
      </c>
      <c r="K56" s="248" t="s">
        <v>38</v>
      </c>
      <c r="DG56" s="167"/>
      <c r="DH56" s="167"/>
      <c r="DI56" s="167"/>
      <c r="DJ56" s="167"/>
      <c r="DK56" s="167"/>
      <c r="DL56" s="167"/>
      <c r="DM56" s="167"/>
      <c r="DN56" s="167"/>
      <c r="DO56" s="167"/>
      <c r="DP56" s="167"/>
      <c r="DQ56" s="167"/>
      <c r="DR56" s="167"/>
      <c r="DS56" s="167"/>
      <c r="DT56" s="167"/>
      <c r="DU56" s="167"/>
      <c r="DV56" s="167"/>
      <c r="DW56" s="167"/>
      <c r="DX56" s="167"/>
      <c r="DY56" s="167"/>
      <c r="DZ56" s="167"/>
      <c r="EA56" s="167"/>
      <c r="EB56" s="167"/>
      <c r="EC56" s="167"/>
      <c r="ED56" s="167"/>
      <c r="EE56" s="167"/>
      <c r="EF56" s="167"/>
      <c r="EG56" s="167"/>
      <c r="EH56" s="167"/>
      <c r="EI56" s="167"/>
      <c r="EJ56" s="167"/>
      <c r="EK56" s="167"/>
      <c r="EL56" s="167"/>
      <c r="EM56" s="167"/>
      <c r="EN56" s="167"/>
      <c r="EO56" s="167"/>
      <c r="EP56" s="167"/>
      <c r="EQ56" s="167"/>
      <c r="ER56" s="167"/>
      <c r="ES56" s="167"/>
      <c r="ET56" s="167"/>
      <c r="EU56" s="167"/>
      <c r="EV56" s="167"/>
      <c r="EW56" s="167"/>
      <c r="EX56" s="167"/>
      <c r="EY56" s="167"/>
      <c r="EZ56" s="167"/>
      <c r="FA56" s="167"/>
      <c r="FB56" s="167"/>
      <c r="FC56" s="167"/>
      <c r="FD56" s="167"/>
      <c r="FE56" s="167"/>
      <c r="FF56" s="167"/>
      <c r="FG56" s="167"/>
      <c r="FH56" s="167"/>
      <c r="FI56" s="167"/>
      <c r="FJ56" s="167"/>
      <c r="FK56" s="167"/>
      <c r="FL56" s="167"/>
      <c r="FM56" s="167"/>
      <c r="FN56" s="167"/>
      <c r="FO56" s="167"/>
      <c r="FP56" s="167"/>
      <c r="FQ56" s="167"/>
      <c r="FR56" s="167"/>
      <c r="FS56" s="167"/>
      <c r="FT56" s="167"/>
      <c r="FU56" s="167"/>
      <c r="FV56" s="167"/>
      <c r="FW56" s="167"/>
      <c r="FX56" s="167"/>
      <c r="FY56" s="167"/>
      <c r="FZ56" s="167"/>
      <c r="GA56" s="167"/>
      <c r="GB56" s="167"/>
      <c r="GC56" s="167"/>
      <c r="GD56" s="167"/>
      <c r="GE56" s="167"/>
      <c r="GF56" s="167"/>
      <c r="GG56" s="167"/>
      <c r="GH56" s="167"/>
      <c r="GI56" s="167"/>
      <c r="GJ56" s="167"/>
      <c r="GK56" s="167"/>
      <c r="GL56" s="167"/>
      <c r="GM56" s="167"/>
      <c r="GN56" s="167"/>
      <c r="GO56" s="167"/>
      <c r="GP56" s="167"/>
      <c r="GQ56" s="167"/>
      <c r="GR56" s="167"/>
      <c r="GS56" s="167"/>
      <c r="GT56" s="167"/>
      <c r="GU56" s="167"/>
      <c r="GV56" s="167"/>
      <c r="GW56" s="167"/>
      <c r="GX56" s="167"/>
      <c r="GY56" s="167"/>
      <c r="GZ56" s="167"/>
      <c r="HA56" s="167"/>
      <c r="HB56" s="167"/>
      <c r="HC56" s="167"/>
      <c r="HD56" s="167"/>
      <c r="HE56" s="167"/>
      <c r="HF56" s="167"/>
      <c r="HG56" s="167"/>
      <c r="HH56" s="167"/>
      <c r="HI56" s="167"/>
      <c r="HJ56" s="167"/>
      <c r="HK56" s="167"/>
      <c r="HL56" s="167"/>
      <c r="HM56" s="167"/>
      <c r="HN56" s="167"/>
      <c r="HO56" s="167"/>
      <c r="HP56" s="167"/>
      <c r="HQ56" s="167"/>
      <c r="HR56" s="167"/>
      <c r="HS56" s="167"/>
      <c r="HT56" s="167"/>
      <c r="HU56" s="167"/>
      <c r="HV56" s="167"/>
      <c r="HW56" s="167"/>
      <c r="HX56" s="167"/>
      <c r="HY56" s="167"/>
      <c r="HZ56" s="167"/>
      <c r="IA56" s="167"/>
      <c r="IB56" s="167"/>
      <c r="IC56" s="167"/>
      <c r="ID56" s="167"/>
      <c r="IE56" s="167"/>
      <c r="IF56" s="167"/>
      <c r="IG56" s="167"/>
    </row>
    <row r="57" s="137" customFormat="1" ht="14.4" spans="1:241">
      <c r="A57" s="167"/>
      <c r="B57" s="198" t="s">
        <v>72</v>
      </c>
      <c r="C57" s="198"/>
      <c r="D57" s="198"/>
      <c r="E57" s="198"/>
      <c r="F57" s="194">
        <v>2120</v>
      </c>
      <c r="G57" s="206">
        <v>112</v>
      </c>
      <c r="H57" s="216">
        <f>2600+102500</f>
        <v>105100</v>
      </c>
      <c r="I57" s="201">
        <f>2600+102500</f>
        <v>105100</v>
      </c>
      <c r="J57" s="201">
        <f>2600+102500</f>
        <v>105100</v>
      </c>
      <c r="K57" s="248" t="s">
        <v>38</v>
      </c>
      <c r="DG57" s="167"/>
      <c r="DH57" s="167"/>
      <c r="DI57" s="167"/>
      <c r="DJ57" s="167"/>
      <c r="DK57" s="167"/>
      <c r="DL57" s="167"/>
      <c r="DM57" s="167"/>
      <c r="DN57" s="167"/>
      <c r="DO57" s="167"/>
      <c r="DP57" s="167"/>
      <c r="DQ57" s="167"/>
      <c r="DR57" s="167"/>
      <c r="DS57" s="167"/>
      <c r="DT57" s="167"/>
      <c r="DU57" s="167"/>
      <c r="DV57" s="167"/>
      <c r="DW57" s="167"/>
      <c r="DX57" s="167"/>
      <c r="DY57" s="167"/>
      <c r="DZ57" s="167"/>
      <c r="EA57" s="167"/>
      <c r="EB57" s="167"/>
      <c r="EC57" s="167"/>
      <c r="ED57" s="167"/>
      <c r="EE57" s="167"/>
      <c r="EF57" s="167"/>
      <c r="EG57" s="167"/>
      <c r="EH57" s="167"/>
      <c r="EI57" s="167"/>
      <c r="EJ57" s="167"/>
      <c r="EK57" s="167"/>
      <c r="EL57" s="167"/>
      <c r="EM57" s="167"/>
      <c r="EN57" s="167"/>
      <c r="EO57" s="167"/>
      <c r="EP57" s="167"/>
      <c r="EQ57" s="167"/>
      <c r="ER57" s="167"/>
      <c r="ES57" s="167"/>
      <c r="ET57" s="167"/>
      <c r="EU57" s="167"/>
      <c r="EV57" s="167"/>
      <c r="EW57" s="167"/>
      <c r="EX57" s="167"/>
      <c r="EY57" s="167"/>
      <c r="EZ57" s="167"/>
      <c r="FA57" s="167"/>
      <c r="FB57" s="167"/>
      <c r="FC57" s="167"/>
      <c r="FD57" s="167"/>
      <c r="FE57" s="167"/>
      <c r="FF57" s="167"/>
      <c r="FG57" s="167"/>
      <c r="FH57" s="167"/>
      <c r="FI57" s="167"/>
      <c r="FJ57" s="167"/>
      <c r="FK57" s="167"/>
      <c r="FL57" s="167"/>
      <c r="FM57" s="167"/>
      <c r="FN57" s="167"/>
      <c r="FO57" s="167"/>
      <c r="FP57" s="167"/>
      <c r="FQ57" s="167"/>
      <c r="FR57" s="167"/>
      <c r="FS57" s="167"/>
      <c r="FT57" s="167"/>
      <c r="FU57" s="167"/>
      <c r="FV57" s="167"/>
      <c r="FW57" s="167"/>
      <c r="FX57" s="167"/>
      <c r="FY57" s="167"/>
      <c r="FZ57" s="167"/>
      <c r="GA57" s="167"/>
      <c r="GB57" s="167"/>
      <c r="GC57" s="167"/>
      <c r="GD57" s="167"/>
      <c r="GE57" s="167"/>
      <c r="GF57" s="167"/>
      <c r="GG57" s="167"/>
      <c r="GH57" s="167"/>
      <c r="GI57" s="167"/>
      <c r="GJ57" s="167"/>
      <c r="GK57" s="167"/>
      <c r="GL57" s="167"/>
      <c r="GM57" s="167"/>
      <c r="GN57" s="167"/>
      <c r="GO57" s="167"/>
      <c r="GP57" s="167"/>
      <c r="GQ57" s="167"/>
      <c r="GR57" s="167"/>
      <c r="GS57" s="167"/>
      <c r="GT57" s="167"/>
      <c r="GU57" s="167"/>
      <c r="GV57" s="167"/>
      <c r="GW57" s="167"/>
      <c r="GX57" s="167"/>
      <c r="GY57" s="167"/>
      <c r="GZ57" s="167"/>
      <c r="HA57" s="167"/>
      <c r="HB57" s="167"/>
      <c r="HC57" s="167"/>
      <c r="HD57" s="167"/>
      <c r="HE57" s="167"/>
      <c r="HF57" s="167"/>
      <c r="HG57" s="167"/>
      <c r="HH57" s="167"/>
      <c r="HI57" s="167"/>
      <c r="HJ57" s="167"/>
      <c r="HK57" s="167"/>
      <c r="HL57" s="167"/>
      <c r="HM57" s="167"/>
      <c r="HN57" s="167"/>
      <c r="HO57" s="167"/>
      <c r="HP57" s="167"/>
      <c r="HQ57" s="167"/>
      <c r="HR57" s="167"/>
      <c r="HS57" s="167"/>
      <c r="HT57" s="167"/>
      <c r="HU57" s="167"/>
      <c r="HV57" s="167"/>
      <c r="HW57" s="167"/>
      <c r="HX57" s="167"/>
      <c r="HY57" s="167"/>
      <c r="HZ57" s="167"/>
      <c r="IA57" s="167"/>
      <c r="IB57" s="167"/>
      <c r="IC57" s="167"/>
      <c r="ID57" s="167"/>
      <c r="IE57" s="167"/>
      <c r="IF57" s="167"/>
      <c r="IG57" s="167"/>
    </row>
    <row r="58" s="137" customFormat="1" ht="27.75" customHeight="1" spans="1:11">
      <c r="A58" s="167"/>
      <c r="B58" s="198" t="s">
        <v>73</v>
      </c>
      <c r="C58" s="198"/>
      <c r="D58" s="198"/>
      <c r="E58" s="198"/>
      <c r="F58" s="194">
        <v>2130</v>
      </c>
      <c r="G58" s="206">
        <v>113</v>
      </c>
      <c r="H58" s="201">
        <v>0</v>
      </c>
      <c r="I58" s="201">
        <v>0</v>
      </c>
      <c r="J58" s="201">
        <v>0</v>
      </c>
      <c r="K58" s="248" t="s">
        <v>38</v>
      </c>
    </row>
    <row r="59" s="140" customFormat="1" ht="31.5" customHeight="1" spans="1:11">
      <c r="A59" s="183"/>
      <c r="B59" s="198" t="s">
        <v>74</v>
      </c>
      <c r="C59" s="198"/>
      <c r="D59" s="198"/>
      <c r="E59" s="198"/>
      <c r="F59" s="194">
        <v>2140</v>
      </c>
      <c r="G59" s="187">
        <v>119</v>
      </c>
      <c r="H59" s="188">
        <f>1260492.3+1667040-369656.46</f>
        <v>2557875.84</v>
      </c>
      <c r="I59" s="201">
        <f>1260492.3+1667040</f>
        <v>2927532.3</v>
      </c>
      <c r="J59" s="201">
        <f>1260492.3+1667040</f>
        <v>2927532.3</v>
      </c>
      <c r="K59" s="248" t="s">
        <v>38</v>
      </c>
    </row>
    <row r="60" s="140" customFormat="1" ht="14.4" spans="1:11">
      <c r="A60" s="183"/>
      <c r="B60" s="198" t="s">
        <v>75</v>
      </c>
      <c r="C60" s="198"/>
      <c r="D60" s="198"/>
      <c r="E60" s="198"/>
      <c r="F60" s="194">
        <v>2150</v>
      </c>
      <c r="G60" s="187">
        <v>131</v>
      </c>
      <c r="H60" s="188">
        <v>0</v>
      </c>
      <c r="I60" s="249">
        <v>0</v>
      </c>
      <c r="J60" s="188">
        <v>0</v>
      </c>
      <c r="K60" s="248" t="s">
        <v>38</v>
      </c>
    </row>
    <row r="61" s="140" customFormat="1" ht="31.5" customHeight="1" spans="1:11">
      <c r="A61" s="183"/>
      <c r="B61" s="198" t="s">
        <v>76</v>
      </c>
      <c r="C61" s="198"/>
      <c r="D61" s="198"/>
      <c r="E61" s="198"/>
      <c r="F61" s="194">
        <v>2160</v>
      </c>
      <c r="G61" s="187">
        <v>133</v>
      </c>
      <c r="H61" s="188">
        <v>0</v>
      </c>
      <c r="I61" s="249">
        <v>0</v>
      </c>
      <c r="J61" s="188">
        <v>0</v>
      </c>
      <c r="K61" s="248" t="s">
        <v>38</v>
      </c>
    </row>
    <row r="62" s="140" customFormat="1" ht="14.4" spans="1:11">
      <c r="A62" s="183"/>
      <c r="B62" s="198" t="s">
        <v>77</v>
      </c>
      <c r="C62" s="198"/>
      <c r="D62" s="198"/>
      <c r="E62" s="198"/>
      <c r="F62" s="194">
        <v>2170</v>
      </c>
      <c r="G62" s="187">
        <v>134</v>
      </c>
      <c r="H62" s="188">
        <v>0</v>
      </c>
      <c r="I62" s="249">
        <v>0</v>
      </c>
      <c r="J62" s="188">
        <v>0</v>
      </c>
      <c r="K62" s="248" t="s">
        <v>38</v>
      </c>
    </row>
    <row r="63" s="140" customFormat="1" ht="31.5" customHeight="1" spans="1:11">
      <c r="A63" s="183"/>
      <c r="B63" s="198" t="s">
        <v>78</v>
      </c>
      <c r="C63" s="198"/>
      <c r="D63" s="198"/>
      <c r="E63" s="198"/>
      <c r="F63" s="194">
        <v>2180</v>
      </c>
      <c r="G63" s="187">
        <v>139</v>
      </c>
      <c r="H63" s="188">
        <v>0</v>
      </c>
      <c r="I63" s="249">
        <v>0</v>
      </c>
      <c r="J63" s="188">
        <v>0</v>
      </c>
      <c r="K63" s="248" t="s">
        <v>38</v>
      </c>
    </row>
    <row r="64" s="143" customFormat="1" ht="14.4" spans="1:11">
      <c r="A64" s="217"/>
      <c r="B64" s="204" t="s">
        <v>79</v>
      </c>
      <c r="C64" s="204"/>
      <c r="D64" s="204"/>
      <c r="E64" s="204"/>
      <c r="F64" s="194">
        <v>2200</v>
      </c>
      <c r="G64" s="187">
        <v>300</v>
      </c>
      <c r="H64" s="218">
        <f>H65+H66+H67+H68+H69</f>
        <v>0</v>
      </c>
      <c r="I64" s="218">
        <f t="shared" ref="I64:J64" si="3">I65+I66+I67+I68+I69</f>
        <v>0</v>
      </c>
      <c r="J64" s="218">
        <f t="shared" si="3"/>
        <v>0</v>
      </c>
      <c r="K64" s="248" t="s">
        <v>38</v>
      </c>
    </row>
    <row r="65" s="140" customFormat="1" ht="31.5" customHeight="1" spans="1:11">
      <c r="A65" s="183"/>
      <c r="B65" s="198" t="s">
        <v>80</v>
      </c>
      <c r="C65" s="198"/>
      <c r="D65" s="198"/>
      <c r="E65" s="198"/>
      <c r="F65" s="194">
        <v>2210</v>
      </c>
      <c r="G65" s="187">
        <v>321</v>
      </c>
      <c r="H65" s="188">
        <v>0</v>
      </c>
      <c r="I65" s="188">
        <v>0</v>
      </c>
      <c r="J65" s="188">
        <v>0</v>
      </c>
      <c r="K65" s="248" t="s">
        <v>38</v>
      </c>
    </row>
    <row r="66" s="140" customFormat="1" ht="18" customHeight="1" spans="1:11">
      <c r="A66" s="183"/>
      <c r="B66" s="198" t="s">
        <v>81</v>
      </c>
      <c r="C66" s="198"/>
      <c r="D66" s="198"/>
      <c r="E66" s="198"/>
      <c r="F66" s="194">
        <v>2220</v>
      </c>
      <c r="G66" s="187">
        <v>323</v>
      </c>
      <c r="H66" s="188">
        <v>0</v>
      </c>
      <c r="I66" s="188">
        <v>0</v>
      </c>
      <c r="J66" s="188">
        <v>0</v>
      </c>
      <c r="K66" s="248" t="s">
        <v>38</v>
      </c>
    </row>
    <row r="67" s="137" customFormat="1" ht="31.5" customHeight="1" spans="1:11">
      <c r="A67" s="167"/>
      <c r="B67" s="198" t="s">
        <v>82</v>
      </c>
      <c r="C67" s="198"/>
      <c r="D67" s="198"/>
      <c r="E67" s="198"/>
      <c r="F67" s="194">
        <v>2230</v>
      </c>
      <c r="G67" s="200">
        <v>340</v>
      </c>
      <c r="H67" s="188">
        <v>0</v>
      </c>
      <c r="I67" s="188">
        <v>0</v>
      </c>
      <c r="J67" s="188">
        <v>0</v>
      </c>
      <c r="K67" s="248" t="s">
        <v>38</v>
      </c>
    </row>
    <row r="68" s="137" customFormat="1" ht="44.25" customHeight="1" spans="1:11">
      <c r="A68" s="167"/>
      <c r="B68" s="198" t="s">
        <v>83</v>
      </c>
      <c r="C68" s="198"/>
      <c r="D68" s="198"/>
      <c r="E68" s="198"/>
      <c r="F68" s="194">
        <v>2240</v>
      </c>
      <c r="G68" s="200">
        <v>350</v>
      </c>
      <c r="H68" s="188">
        <v>0</v>
      </c>
      <c r="I68" s="188">
        <v>0</v>
      </c>
      <c r="J68" s="188">
        <v>0</v>
      </c>
      <c r="K68" s="248" t="s">
        <v>38</v>
      </c>
    </row>
    <row r="69" s="137" customFormat="1" ht="14.4" spans="1:11">
      <c r="A69" s="167"/>
      <c r="B69" s="198" t="s">
        <v>84</v>
      </c>
      <c r="C69" s="198"/>
      <c r="D69" s="198"/>
      <c r="E69" s="198"/>
      <c r="F69" s="194">
        <v>2250</v>
      </c>
      <c r="G69" s="200">
        <v>360</v>
      </c>
      <c r="H69" s="188">
        <v>0</v>
      </c>
      <c r="I69" s="188">
        <v>0</v>
      </c>
      <c r="J69" s="188">
        <v>0</v>
      </c>
      <c r="K69" s="248" t="s">
        <v>38</v>
      </c>
    </row>
    <row r="70" s="142" customFormat="1" ht="14.4" spans="1:11">
      <c r="A70" s="212"/>
      <c r="B70" s="193" t="s">
        <v>85</v>
      </c>
      <c r="C70" s="193"/>
      <c r="D70" s="193"/>
      <c r="E70" s="193"/>
      <c r="F70" s="194">
        <v>2300</v>
      </c>
      <c r="G70" s="200">
        <v>850</v>
      </c>
      <c r="H70" s="215">
        <f>H71+H72+H73</f>
        <v>900425</v>
      </c>
      <c r="I70" s="215">
        <f>I71</f>
        <v>0</v>
      </c>
      <c r="J70" s="215">
        <f>J71</f>
        <v>0</v>
      </c>
      <c r="K70" s="248" t="s">
        <v>38</v>
      </c>
    </row>
    <row r="71" s="144" customFormat="1" ht="33.75" customHeight="1" spans="1:11">
      <c r="A71" s="250"/>
      <c r="B71" s="251" t="s">
        <v>86</v>
      </c>
      <c r="C71" s="251"/>
      <c r="D71" s="251"/>
      <c r="E71" s="251"/>
      <c r="F71" s="194">
        <v>2310</v>
      </c>
      <c r="G71" s="252">
        <v>851</v>
      </c>
      <c r="H71" s="253">
        <f>91400+560487.8-9080.91-14606.83+272224.94</f>
        <v>900425</v>
      </c>
      <c r="I71" s="201">
        <v>0</v>
      </c>
      <c r="J71" s="201">
        <v>0</v>
      </c>
      <c r="K71" s="248" t="s">
        <v>38</v>
      </c>
    </row>
    <row r="72" s="137" customFormat="1" ht="31.5" customHeight="1" spans="1:11">
      <c r="A72" s="167"/>
      <c r="B72" s="251" t="s">
        <v>87</v>
      </c>
      <c r="C72" s="251"/>
      <c r="D72" s="251"/>
      <c r="E72" s="251"/>
      <c r="F72" s="194">
        <v>2320</v>
      </c>
      <c r="G72" s="200">
        <v>852</v>
      </c>
      <c r="H72" s="201">
        <v>0</v>
      </c>
      <c r="I72" s="201">
        <v>0</v>
      </c>
      <c r="J72" s="201">
        <v>0</v>
      </c>
      <c r="K72" s="248" t="s">
        <v>38</v>
      </c>
    </row>
    <row r="73" s="137" customFormat="1" ht="14.4" spans="1:11">
      <c r="A73" s="167"/>
      <c r="B73" s="251" t="s">
        <v>88</v>
      </c>
      <c r="C73" s="251"/>
      <c r="D73" s="251"/>
      <c r="E73" s="251"/>
      <c r="F73" s="194">
        <v>2330</v>
      </c>
      <c r="G73" s="200">
        <v>853</v>
      </c>
      <c r="H73" s="201">
        <v>0</v>
      </c>
      <c r="I73" s="276">
        <v>0</v>
      </c>
      <c r="J73" s="201">
        <v>0</v>
      </c>
      <c r="K73" s="248" t="s">
        <v>38</v>
      </c>
    </row>
    <row r="74" s="142" customFormat="1" ht="14.4" spans="1:11">
      <c r="A74" s="212"/>
      <c r="B74" s="193" t="s">
        <v>89</v>
      </c>
      <c r="C74" s="193"/>
      <c r="D74" s="193"/>
      <c r="E74" s="193"/>
      <c r="F74" s="194">
        <v>2400</v>
      </c>
      <c r="G74" s="200" t="s">
        <v>38</v>
      </c>
      <c r="H74" s="215">
        <f>SUM(H75:H80)</f>
        <v>0</v>
      </c>
      <c r="I74" s="215">
        <f t="shared" ref="I74:J74" si="4">SUM(I75:I80)</f>
        <v>0</v>
      </c>
      <c r="J74" s="215">
        <f t="shared" si="4"/>
        <v>0</v>
      </c>
      <c r="K74" s="248" t="s">
        <v>38</v>
      </c>
    </row>
    <row r="75" s="142" customFormat="1" ht="32.25" customHeight="1" spans="1:11">
      <c r="A75" s="212"/>
      <c r="B75" s="251" t="s">
        <v>90</v>
      </c>
      <c r="C75" s="251"/>
      <c r="D75" s="251"/>
      <c r="E75" s="251"/>
      <c r="F75" s="194">
        <v>2410</v>
      </c>
      <c r="G75" s="200">
        <v>613</v>
      </c>
      <c r="H75" s="201">
        <v>0</v>
      </c>
      <c r="I75" s="276">
        <v>0</v>
      </c>
      <c r="J75" s="201">
        <v>0</v>
      </c>
      <c r="K75" s="248" t="s">
        <v>38</v>
      </c>
    </row>
    <row r="76" s="142" customFormat="1" ht="14.4" spans="1:11">
      <c r="A76" s="212"/>
      <c r="B76" s="251" t="s">
        <v>91</v>
      </c>
      <c r="C76" s="251"/>
      <c r="D76" s="251"/>
      <c r="E76" s="251"/>
      <c r="F76" s="194">
        <v>2420</v>
      </c>
      <c r="G76" s="200">
        <v>623</v>
      </c>
      <c r="H76" s="201">
        <v>0</v>
      </c>
      <c r="I76" s="276">
        <v>0</v>
      </c>
      <c r="J76" s="201">
        <v>0</v>
      </c>
      <c r="K76" s="248" t="s">
        <v>38</v>
      </c>
    </row>
    <row r="77" s="142" customFormat="1" ht="31.5" customHeight="1" spans="1:11">
      <c r="A77" s="212"/>
      <c r="B77" s="251" t="s">
        <v>92</v>
      </c>
      <c r="C77" s="251"/>
      <c r="D77" s="251"/>
      <c r="E77" s="251"/>
      <c r="F77" s="194">
        <v>2430</v>
      </c>
      <c r="G77" s="200">
        <v>634</v>
      </c>
      <c r="H77" s="201">
        <v>0</v>
      </c>
      <c r="I77" s="276">
        <v>0</v>
      </c>
      <c r="J77" s="201">
        <v>0</v>
      </c>
      <c r="K77" s="248" t="s">
        <v>38</v>
      </c>
    </row>
    <row r="78" s="145" customFormat="1" ht="28.5" customHeight="1" spans="1:11">
      <c r="A78" s="254"/>
      <c r="B78" s="251" t="s">
        <v>93</v>
      </c>
      <c r="C78" s="251"/>
      <c r="D78" s="251"/>
      <c r="E78" s="251"/>
      <c r="F78" s="194">
        <v>2440</v>
      </c>
      <c r="G78" s="200">
        <v>814</v>
      </c>
      <c r="H78" s="201">
        <v>0</v>
      </c>
      <c r="I78" s="276">
        <v>0</v>
      </c>
      <c r="J78" s="201">
        <v>0</v>
      </c>
      <c r="K78" s="248" t="s">
        <v>38</v>
      </c>
    </row>
    <row r="79" s="137" customFormat="1" ht="14.4" spans="1:11">
      <c r="A79" s="167"/>
      <c r="B79" s="251" t="s">
        <v>94</v>
      </c>
      <c r="C79" s="251"/>
      <c r="D79" s="251"/>
      <c r="E79" s="251"/>
      <c r="F79" s="194">
        <v>2450</v>
      </c>
      <c r="G79" s="200">
        <v>862</v>
      </c>
      <c r="H79" s="201">
        <v>0</v>
      </c>
      <c r="I79" s="276">
        <v>0</v>
      </c>
      <c r="J79" s="201">
        <v>0</v>
      </c>
      <c r="K79" s="248" t="s">
        <v>38</v>
      </c>
    </row>
    <row r="80" s="137" customFormat="1" ht="31.5" customHeight="1" spans="1:16">
      <c r="A80" s="167"/>
      <c r="B80" s="251" t="s">
        <v>95</v>
      </c>
      <c r="C80" s="251"/>
      <c r="D80" s="251"/>
      <c r="E80" s="251"/>
      <c r="F80" s="194">
        <v>2460</v>
      </c>
      <c r="G80" s="200">
        <v>863</v>
      </c>
      <c r="H80" s="201">
        <v>0</v>
      </c>
      <c r="I80" s="276">
        <v>0</v>
      </c>
      <c r="J80" s="201">
        <v>0</v>
      </c>
      <c r="K80" s="248" t="s">
        <v>38</v>
      </c>
      <c r="P80" s="277"/>
    </row>
    <row r="81" s="142" customFormat="1" ht="14.4" spans="1:11">
      <c r="A81" s="212"/>
      <c r="B81" s="193" t="s">
        <v>96</v>
      </c>
      <c r="C81" s="193"/>
      <c r="D81" s="193"/>
      <c r="E81" s="193"/>
      <c r="F81" s="194">
        <v>2500</v>
      </c>
      <c r="G81" s="200" t="s">
        <v>38</v>
      </c>
      <c r="H81" s="215">
        <f>H82+H83</f>
        <v>42804.43</v>
      </c>
      <c r="I81" s="215">
        <f t="shared" ref="I81:J81" si="5">I82+I83</f>
        <v>0</v>
      </c>
      <c r="J81" s="215">
        <f t="shared" si="5"/>
        <v>0</v>
      </c>
      <c r="K81" s="248" t="s">
        <v>38</v>
      </c>
    </row>
    <row r="82" s="137" customFormat="1" ht="47.25" customHeight="1" spans="1:11">
      <c r="A82" s="167"/>
      <c r="B82" s="251" t="s">
        <v>97</v>
      </c>
      <c r="C82" s="251"/>
      <c r="D82" s="251"/>
      <c r="E82" s="251"/>
      <c r="F82" s="194">
        <v>2510</v>
      </c>
      <c r="G82" s="255">
        <v>831</v>
      </c>
      <c r="H82" s="201">
        <f>9080.91+33723.52</f>
        <v>42804.43</v>
      </c>
      <c r="I82" s="201">
        <v>0</v>
      </c>
      <c r="J82" s="201">
        <v>0</v>
      </c>
      <c r="K82" s="248" t="s">
        <v>38</v>
      </c>
    </row>
    <row r="83" s="137" customFormat="1" ht="47.25" customHeight="1" spans="1:11">
      <c r="A83" s="167"/>
      <c r="B83" s="251" t="s">
        <v>98</v>
      </c>
      <c r="C83" s="251"/>
      <c r="D83" s="251"/>
      <c r="E83" s="251"/>
      <c r="F83" s="194">
        <v>2520</v>
      </c>
      <c r="G83" s="255">
        <v>832</v>
      </c>
      <c r="H83" s="201">
        <v>0</v>
      </c>
      <c r="I83" s="201">
        <v>0</v>
      </c>
      <c r="J83" s="201">
        <v>0</v>
      </c>
      <c r="K83" s="248" t="s">
        <v>38</v>
      </c>
    </row>
    <row r="84" s="142" customFormat="1" ht="17.25" customHeight="1" spans="1:11">
      <c r="A84" s="212"/>
      <c r="B84" s="193" t="s">
        <v>99</v>
      </c>
      <c r="C84" s="193"/>
      <c r="D84" s="193"/>
      <c r="E84" s="193"/>
      <c r="F84" s="194">
        <v>2600</v>
      </c>
      <c r="G84" s="200" t="s">
        <v>38</v>
      </c>
      <c r="H84" s="196">
        <f>H87+H98</f>
        <v>2681892.7</v>
      </c>
      <c r="I84" s="196">
        <f t="shared" ref="I84:J84" si="6">I87+I98</f>
        <v>20000</v>
      </c>
      <c r="J84" s="196">
        <f t="shared" si="6"/>
        <v>20000</v>
      </c>
      <c r="K84" s="248" t="s">
        <v>38</v>
      </c>
    </row>
    <row r="85" s="140" customFormat="1" ht="31.5" customHeight="1" spans="1:11">
      <c r="A85" s="183"/>
      <c r="B85" s="251" t="s">
        <v>100</v>
      </c>
      <c r="C85" s="251"/>
      <c r="D85" s="251"/>
      <c r="E85" s="251"/>
      <c r="F85" s="194">
        <v>2610</v>
      </c>
      <c r="G85" s="187">
        <v>241</v>
      </c>
      <c r="H85" s="188">
        <v>0</v>
      </c>
      <c r="I85" s="188">
        <v>0</v>
      </c>
      <c r="J85" s="188">
        <v>0</v>
      </c>
      <c r="K85" s="248" t="s">
        <v>38</v>
      </c>
    </row>
    <row r="86" s="140" customFormat="1" ht="31.5" customHeight="1" spans="1:11">
      <c r="A86" s="183"/>
      <c r="B86" s="251" t="s">
        <v>101</v>
      </c>
      <c r="C86" s="251"/>
      <c r="D86" s="251"/>
      <c r="E86" s="251"/>
      <c r="F86" s="194">
        <v>2620</v>
      </c>
      <c r="G86" s="256">
        <v>243</v>
      </c>
      <c r="H86" s="188">
        <v>0</v>
      </c>
      <c r="I86" s="188">
        <v>0</v>
      </c>
      <c r="J86" s="188">
        <v>0</v>
      </c>
      <c r="K86" s="248" t="s">
        <v>38</v>
      </c>
    </row>
    <row r="87" s="140" customFormat="1" ht="14.4" spans="1:11">
      <c r="A87" s="183"/>
      <c r="B87" s="251" t="s">
        <v>102</v>
      </c>
      <c r="C87" s="251"/>
      <c r="D87" s="251"/>
      <c r="E87" s="251"/>
      <c r="F87" s="194">
        <v>2630</v>
      </c>
      <c r="G87" s="256">
        <v>244</v>
      </c>
      <c r="H87" s="257">
        <f>H88+H89+H90+H91+H92+H93+H94+H95+H96</f>
        <v>2185587.65</v>
      </c>
      <c r="I87" s="257">
        <f t="shared" ref="I87:J87" si="7">I88+I89+I90+I91+I92+I95+I96</f>
        <v>20000</v>
      </c>
      <c r="J87" s="257">
        <f t="shared" si="7"/>
        <v>20000</v>
      </c>
      <c r="K87" s="248" t="s">
        <v>38</v>
      </c>
    </row>
    <row r="88" s="140" customFormat="1" ht="14.4" spans="1:11">
      <c r="A88" s="183"/>
      <c r="B88" s="251" t="s">
        <v>103</v>
      </c>
      <c r="C88" s="251"/>
      <c r="D88" s="251"/>
      <c r="E88" s="251"/>
      <c r="F88" s="194"/>
      <c r="G88" s="256">
        <v>221</v>
      </c>
      <c r="H88" s="188">
        <f>2300+9000</f>
        <v>11300</v>
      </c>
      <c r="I88" s="249">
        <v>9000</v>
      </c>
      <c r="J88" s="249">
        <v>9000</v>
      </c>
      <c r="K88" s="248"/>
    </row>
    <row r="89" s="140" customFormat="1" ht="14.4" spans="1:11">
      <c r="A89" s="183"/>
      <c r="B89" s="251" t="s">
        <v>104</v>
      </c>
      <c r="C89" s="251"/>
      <c r="D89" s="251"/>
      <c r="E89" s="251"/>
      <c r="F89" s="194"/>
      <c r="G89" s="256">
        <v>223</v>
      </c>
      <c r="H89" s="188">
        <f>40680+150000</f>
        <v>190680</v>
      </c>
      <c r="I89" s="249">
        <v>0</v>
      </c>
      <c r="J89" s="249">
        <v>0</v>
      </c>
      <c r="K89" s="248"/>
    </row>
    <row r="90" s="140" customFormat="1" ht="14.4" spans="1:11">
      <c r="A90" s="183"/>
      <c r="B90" s="251" t="s">
        <v>105</v>
      </c>
      <c r="C90" s="251"/>
      <c r="D90" s="251"/>
      <c r="E90" s="251"/>
      <c r="F90" s="194"/>
      <c r="G90" s="256">
        <v>225</v>
      </c>
      <c r="H90" s="188">
        <f>71000+14606.83+63708</f>
        <v>149314.83</v>
      </c>
      <c r="I90" s="249">
        <v>0</v>
      </c>
      <c r="J90" s="249">
        <v>0</v>
      </c>
      <c r="K90" s="248"/>
    </row>
    <row r="91" s="140" customFormat="1" ht="14.4" spans="1:11">
      <c r="A91" s="183"/>
      <c r="B91" s="251" t="s">
        <v>106</v>
      </c>
      <c r="C91" s="251"/>
      <c r="D91" s="251"/>
      <c r="E91" s="251"/>
      <c r="F91" s="194"/>
      <c r="G91" s="256">
        <v>226</v>
      </c>
      <c r="H91" s="188">
        <f>371600+481000+24934.19+529294-151294</f>
        <v>1255534.19</v>
      </c>
      <c r="I91" s="249">
        <v>0</v>
      </c>
      <c r="J91" s="249">
        <v>0</v>
      </c>
      <c r="K91" s="248"/>
    </row>
    <row r="92" s="140" customFormat="1" ht="14.4" spans="1:11">
      <c r="A92" s="183"/>
      <c r="B92" s="251" t="s">
        <v>107</v>
      </c>
      <c r="C92" s="251"/>
      <c r="D92" s="251"/>
      <c r="E92" s="251"/>
      <c r="F92" s="194"/>
      <c r="G92" s="256">
        <v>227</v>
      </c>
      <c r="H92" s="188">
        <v>0</v>
      </c>
      <c r="I92" s="249">
        <v>0</v>
      </c>
      <c r="J92" s="249">
        <v>0</v>
      </c>
      <c r="K92" s="248"/>
    </row>
    <row r="93" s="140" customFormat="1" ht="14.4" spans="1:11">
      <c r="A93" s="183"/>
      <c r="B93" s="251" t="s">
        <v>108</v>
      </c>
      <c r="C93" s="251"/>
      <c r="D93" s="251"/>
      <c r="E93" s="251"/>
      <c r="F93" s="194"/>
      <c r="G93" s="256">
        <v>310</v>
      </c>
      <c r="H93" s="188">
        <v>93554</v>
      </c>
      <c r="I93" s="249">
        <v>0</v>
      </c>
      <c r="J93" s="249">
        <v>0</v>
      </c>
      <c r="K93" s="248"/>
    </row>
    <row r="94" s="140" customFormat="1" ht="14.4" spans="1:11">
      <c r="A94" s="183"/>
      <c r="B94" s="251" t="s">
        <v>109</v>
      </c>
      <c r="C94" s="251"/>
      <c r="D94" s="251"/>
      <c r="E94" s="251"/>
      <c r="F94" s="194"/>
      <c r="G94" s="256">
        <v>340</v>
      </c>
      <c r="H94" s="188">
        <v>0</v>
      </c>
      <c r="I94" s="249">
        <v>0</v>
      </c>
      <c r="J94" s="249">
        <v>0</v>
      </c>
      <c r="K94" s="248"/>
    </row>
    <row r="95" s="140" customFormat="1" ht="14.4" spans="1:11">
      <c r="A95" s="183"/>
      <c r="B95" s="251" t="s">
        <v>110</v>
      </c>
      <c r="C95" s="251"/>
      <c r="D95" s="251"/>
      <c r="E95" s="251"/>
      <c r="F95" s="194"/>
      <c r="G95" s="256">
        <v>342</v>
      </c>
      <c r="H95" s="188">
        <f>4204.63+350000+120000</f>
        <v>474204.63</v>
      </c>
      <c r="I95" s="249">
        <v>0</v>
      </c>
      <c r="J95" s="249">
        <v>0</v>
      </c>
      <c r="K95" s="248"/>
    </row>
    <row r="96" s="140" customFormat="1" ht="14.4" spans="1:11">
      <c r="A96" s="183"/>
      <c r="B96" s="251" t="s">
        <v>111</v>
      </c>
      <c r="C96" s="251"/>
      <c r="D96" s="251"/>
      <c r="E96" s="251"/>
      <c r="F96" s="194"/>
      <c r="G96" s="256">
        <v>346</v>
      </c>
      <c r="H96" s="188">
        <v>11000</v>
      </c>
      <c r="I96" s="249">
        <v>11000</v>
      </c>
      <c r="J96" s="249">
        <v>11000</v>
      </c>
      <c r="K96" s="248"/>
    </row>
    <row r="97" s="140" customFormat="1" ht="31.5" customHeight="1" spans="1:11">
      <c r="A97" s="183"/>
      <c r="B97" s="251" t="s">
        <v>112</v>
      </c>
      <c r="C97" s="251"/>
      <c r="D97" s="251"/>
      <c r="E97" s="251"/>
      <c r="F97" s="194">
        <v>2640</v>
      </c>
      <c r="G97" s="256">
        <v>245</v>
      </c>
      <c r="H97" s="188">
        <v>0</v>
      </c>
      <c r="I97" s="249">
        <v>0</v>
      </c>
      <c r="J97" s="188">
        <v>0</v>
      </c>
      <c r="K97" s="248" t="s">
        <v>38</v>
      </c>
    </row>
    <row r="98" s="140" customFormat="1" ht="15.15" spans="1:11">
      <c r="A98" s="183"/>
      <c r="B98" s="258" t="s">
        <v>113</v>
      </c>
      <c r="C98" s="258"/>
      <c r="D98" s="258"/>
      <c r="E98" s="258"/>
      <c r="F98" s="194">
        <v>2650</v>
      </c>
      <c r="G98" s="256">
        <v>247</v>
      </c>
      <c r="H98" s="202">
        <f>296305.05-292400+292400+200000</f>
        <v>496305.05</v>
      </c>
      <c r="I98" s="278">
        <v>0</v>
      </c>
      <c r="J98" s="278">
        <v>0</v>
      </c>
      <c r="K98" s="248" t="s">
        <v>38</v>
      </c>
    </row>
    <row r="99" s="137" customFormat="1" ht="19.5" customHeight="1" spans="1:11">
      <c r="A99" s="167"/>
      <c r="B99" s="259" t="s">
        <v>114</v>
      </c>
      <c r="C99" s="259"/>
      <c r="D99" s="259"/>
      <c r="E99" s="259"/>
      <c r="F99" s="194">
        <v>2700</v>
      </c>
      <c r="G99" s="200">
        <v>400</v>
      </c>
      <c r="H99" s="207">
        <f>H100+H101</f>
        <v>0</v>
      </c>
      <c r="I99" s="207">
        <f t="shared" ref="I99:J99" si="8">I100+I101</f>
        <v>0</v>
      </c>
      <c r="J99" s="207">
        <f t="shared" si="8"/>
        <v>0</v>
      </c>
      <c r="K99" s="248" t="s">
        <v>38</v>
      </c>
    </row>
    <row r="100" s="137" customFormat="1" ht="31.5" customHeight="1" spans="1:11">
      <c r="A100" s="167"/>
      <c r="B100" s="260" t="s">
        <v>115</v>
      </c>
      <c r="C100" s="260"/>
      <c r="D100" s="260"/>
      <c r="E100" s="260"/>
      <c r="F100" s="194">
        <v>2710</v>
      </c>
      <c r="G100" s="200">
        <v>406</v>
      </c>
      <c r="H100" s="201">
        <v>0</v>
      </c>
      <c r="I100" s="201">
        <v>0</v>
      </c>
      <c r="J100" s="201">
        <v>0</v>
      </c>
      <c r="K100" s="248" t="s">
        <v>38</v>
      </c>
    </row>
    <row r="101" s="137" customFormat="1" ht="14.4" spans="1:11">
      <c r="A101" s="167"/>
      <c r="B101" s="260" t="s">
        <v>116</v>
      </c>
      <c r="C101" s="260"/>
      <c r="D101" s="260"/>
      <c r="E101" s="260"/>
      <c r="F101" s="194">
        <v>2720</v>
      </c>
      <c r="G101" s="200">
        <v>407</v>
      </c>
      <c r="H101" s="201">
        <v>0</v>
      </c>
      <c r="I101" s="201">
        <v>0</v>
      </c>
      <c r="J101" s="201">
        <v>0</v>
      </c>
      <c r="K101" s="248" t="s">
        <v>38</v>
      </c>
    </row>
    <row r="102" s="137" customFormat="1" ht="17.25" customHeight="1" spans="1:11">
      <c r="A102" s="167"/>
      <c r="B102" s="261" t="s">
        <v>117</v>
      </c>
      <c r="C102" s="261"/>
      <c r="D102" s="261"/>
      <c r="E102" s="261"/>
      <c r="F102" s="262">
        <v>3000</v>
      </c>
      <c r="G102" s="263" t="s">
        <v>38</v>
      </c>
      <c r="H102" s="215">
        <f>H103+H104+H105</f>
        <v>0</v>
      </c>
      <c r="I102" s="215">
        <f t="shared" ref="I102:J102" si="9">I103+I104+I105</f>
        <v>0</v>
      </c>
      <c r="J102" s="215">
        <f t="shared" si="9"/>
        <v>0</v>
      </c>
      <c r="K102" s="248" t="s">
        <v>38</v>
      </c>
    </row>
    <row r="103" s="137" customFormat="1" ht="31.5" customHeight="1" spans="1:11">
      <c r="A103" s="167"/>
      <c r="B103" s="198" t="s">
        <v>118</v>
      </c>
      <c r="C103" s="198"/>
      <c r="D103" s="198"/>
      <c r="E103" s="198"/>
      <c r="F103" s="194">
        <v>3010</v>
      </c>
      <c r="G103" s="200">
        <v>180</v>
      </c>
      <c r="H103" s="201">
        <v>0</v>
      </c>
      <c r="I103" s="201">
        <v>0</v>
      </c>
      <c r="J103" s="201">
        <v>0</v>
      </c>
      <c r="K103" s="248" t="s">
        <v>38</v>
      </c>
    </row>
    <row r="104" s="137" customFormat="1" ht="17.25" customHeight="1" spans="1:11">
      <c r="A104" s="167"/>
      <c r="B104" s="198" t="s">
        <v>119</v>
      </c>
      <c r="C104" s="198"/>
      <c r="D104" s="198"/>
      <c r="E104" s="198"/>
      <c r="F104" s="194">
        <v>3020</v>
      </c>
      <c r="G104" s="200">
        <v>180</v>
      </c>
      <c r="H104" s="201">
        <v>0</v>
      </c>
      <c r="I104" s="201">
        <v>0</v>
      </c>
      <c r="J104" s="201">
        <v>0</v>
      </c>
      <c r="K104" s="248" t="s">
        <v>38</v>
      </c>
    </row>
    <row r="105" s="137" customFormat="1" ht="17.25" customHeight="1" spans="1:11">
      <c r="A105" s="167"/>
      <c r="B105" s="198" t="s">
        <v>120</v>
      </c>
      <c r="C105" s="198"/>
      <c r="D105" s="198"/>
      <c r="E105" s="198"/>
      <c r="F105" s="194">
        <v>3030</v>
      </c>
      <c r="G105" s="200">
        <v>180</v>
      </c>
      <c r="H105" s="201">
        <v>0</v>
      </c>
      <c r="I105" s="201">
        <v>0</v>
      </c>
      <c r="J105" s="201">
        <v>0</v>
      </c>
      <c r="K105" s="248" t="s">
        <v>38</v>
      </c>
    </row>
    <row r="106" customFormat="1" ht="17.25" customHeight="1" spans="1:11">
      <c r="A106" s="167"/>
      <c r="B106" s="264" t="s">
        <v>121</v>
      </c>
      <c r="C106" s="264"/>
      <c r="D106" s="264"/>
      <c r="E106" s="264"/>
      <c r="F106" s="262">
        <v>4000</v>
      </c>
      <c r="G106" s="263" t="s">
        <v>38</v>
      </c>
      <c r="H106" s="201">
        <f>SUM(H107:H112)</f>
        <v>0</v>
      </c>
      <c r="I106" s="201">
        <f t="shared" ref="I106:J106" si="10">SUM(I107:I112)</f>
        <v>0</v>
      </c>
      <c r="J106" s="201">
        <f t="shared" si="10"/>
        <v>0</v>
      </c>
      <c r="K106" s="248" t="s">
        <v>38</v>
      </c>
    </row>
    <row r="107" s="139" customFormat="1" ht="33.75" customHeight="1" spans="1:11">
      <c r="A107" s="183"/>
      <c r="B107" s="198" t="s">
        <v>122</v>
      </c>
      <c r="C107" s="198"/>
      <c r="D107" s="198"/>
      <c r="E107" s="198"/>
      <c r="F107" s="194">
        <v>4010</v>
      </c>
      <c r="G107" s="256">
        <v>610</v>
      </c>
      <c r="H107" s="265">
        <v>0</v>
      </c>
      <c r="I107" s="188">
        <v>0</v>
      </c>
      <c r="J107" s="265">
        <v>0</v>
      </c>
      <c r="K107" s="248" t="s">
        <v>38</v>
      </c>
    </row>
    <row r="108" s="139" customFormat="1" ht="18" customHeight="1" spans="1:11">
      <c r="A108" s="183"/>
      <c r="B108" s="198" t="s">
        <v>123</v>
      </c>
      <c r="C108" s="198"/>
      <c r="D108" s="198"/>
      <c r="E108" s="198"/>
      <c r="F108" s="194">
        <v>4020</v>
      </c>
      <c r="G108" s="256">
        <v>610</v>
      </c>
      <c r="H108" s="265">
        <v>0</v>
      </c>
      <c r="I108" s="188">
        <v>0</v>
      </c>
      <c r="J108" s="265">
        <v>0</v>
      </c>
      <c r="K108" s="248" t="s">
        <v>38</v>
      </c>
    </row>
    <row r="109" s="139" customFormat="1" ht="14.4" spans="1:11">
      <c r="A109" s="183"/>
      <c r="B109" s="198" t="s">
        <v>124</v>
      </c>
      <c r="C109" s="198"/>
      <c r="D109" s="198"/>
      <c r="E109" s="198"/>
      <c r="F109" s="194">
        <v>4030</v>
      </c>
      <c r="G109" s="256">
        <v>520</v>
      </c>
      <c r="H109" s="265">
        <v>0</v>
      </c>
      <c r="I109" s="188">
        <v>0</v>
      </c>
      <c r="J109" s="265">
        <v>0</v>
      </c>
      <c r="K109" s="248" t="s">
        <v>38</v>
      </c>
    </row>
    <row r="110" s="139" customFormat="1" ht="14.4" spans="1:11">
      <c r="A110" s="183"/>
      <c r="B110" s="198" t="s">
        <v>125</v>
      </c>
      <c r="C110" s="198"/>
      <c r="D110" s="198"/>
      <c r="E110" s="198"/>
      <c r="F110" s="194">
        <v>4040</v>
      </c>
      <c r="G110" s="256">
        <v>530</v>
      </c>
      <c r="H110" s="265">
        <v>0</v>
      </c>
      <c r="I110" s="188">
        <v>0</v>
      </c>
      <c r="J110" s="265">
        <v>0</v>
      </c>
      <c r="K110" s="248" t="s">
        <v>38</v>
      </c>
    </row>
    <row r="111" s="139" customFormat="1" ht="14.4" spans="1:11">
      <c r="A111" s="183"/>
      <c r="B111" s="198" t="s">
        <v>126</v>
      </c>
      <c r="C111" s="198"/>
      <c r="D111" s="198"/>
      <c r="E111" s="198"/>
      <c r="F111" s="194">
        <v>4050</v>
      </c>
      <c r="G111" s="256">
        <v>540</v>
      </c>
      <c r="H111" s="265">
        <v>0</v>
      </c>
      <c r="I111" s="188">
        <v>0</v>
      </c>
      <c r="J111" s="265">
        <v>0</v>
      </c>
      <c r="K111" s="248" t="s">
        <v>38</v>
      </c>
    </row>
    <row r="112" s="139" customFormat="1" ht="15.15" spans="1:11">
      <c r="A112" s="183"/>
      <c r="B112" s="198" t="s">
        <v>127</v>
      </c>
      <c r="C112" s="198"/>
      <c r="D112" s="198"/>
      <c r="E112" s="198"/>
      <c r="F112" s="266">
        <v>4060</v>
      </c>
      <c r="G112" s="267">
        <v>810</v>
      </c>
      <c r="H112" s="268">
        <v>0</v>
      </c>
      <c r="I112" s="279">
        <v>0</v>
      </c>
      <c r="J112" s="268">
        <v>0</v>
      </c>
      <c r="K112" s="280" t="s">
        <v>38</v>
      </c>
    </row>
    <row r="113" s="139" customFormat="1" ht="11.25" customHeight="1" spans="1:11">
      <c r="A113" s="183"/>
      <c r="B113" s="269"/>
      <c r="C113" s="269"/>
      <c r="D113" s="269"/>
      <c r="E113" s="269"/>
      <c r="F113" s="270"/>
      <c r="G113" s="271"/>
      <c r="H113" s="272"/>
      <c r="I113" s="281"/>
      <c r="J113" s="272"/>
      <c r="K113" s="282"/>
    </row>
    <row r="114" s="137" customFormat="1" ht="6" customHeight="1" spans="2:11">
      <c r="B114" s="273"/>
      <c r="C114" s="273"/>
      <c r="D114" s="273"/>
      <c r="E114" s="273"/>
      <c r="F114" s="273"/>
      <c r="G114" s="273"/>
      <c r="H114" s="273"/>
      <c r="I114" s="273"/>
      <c r="J114" s="273"/>
      <c r="K114" s="273"/>
    </row>
    <row r="115" s="137" customFormat="1" ht="12" customHeight="1" spans="2:11">
      <c r="B115" s="274" t="s">
        <v>128</v>
      </c>
      <c r="C115" s="274"/>
      <c r="D115" s="274"/>
      <c r="E115" s="274"/>
      <c r="F115" s="274"/>
      <c r="G115" s="274"/>
      <c r="H115" s="274"/>
      <c r="I115" s="274"/>
      <c r="J115" s="274"/>
      <c r="K115" s="274"/>
    </row>
    <row r="116" s="137" customFormat="1" ht="15" customHeight="1" spans="2:11">
      <c r="B116" s="273" t="s">
        <v>129</v>
      </c>
      <c r="C116" s="273"/>
      <c r="D116" s="273"/>
      <c r="E116" s="273"/>
      <c r="F116" s="273"/>
      <c r="G116" s="273"/>
      <c r="H116" s="273"/>
      <c r="I116" s="273"/>
      <c r="J116" s="273"/>
      <c r="K116" s="273"/>
    </row>
    <row r="117" s="137" customFormat="1" ht="78" customHeight="1" spans="2:11">
      <c r="B117" s="274" t="s">
        <v>130</v>
      </c>
      <c r="C117" s="274"/>
      <c r="D117" s="274"/>
      <c r="E117" s="274"/>
      <c r="F117" s="274"/>
      <c r="G117" s="274"/>
      <c r="H117" s="274"/>
      <c r="I117" s="274"/>
      <c r="J117" s="274"/>
      <c r="K117" s="274"/>
    </row>
    <row r="118" s="137" customFormat="1" ht="24.75" customHeight="1" spans="2:11">
      <c r="B118" s="274" t="s">
        <v>131</v>
      </c>
      <c r="C118" s="274"/>
      <c r="D118" s="274"/>
      <c r="E118" s="274"/>
      <c r="F118" s="274"/>
      <c r="G118" s="274"/>
      <c r="H118" s="274"/>
      <c r="I118" s="274"/>
      <c r="J118" s="274"/>
      <c r="K118" s="274"/>
    </row>
    <row r="119" s="137" customFormat="1" ht="23.25" customHeight="1" spans="2:11">
      <c r="B119" s="275" t="s">
        <v>132</v>
      </c>
      <c r="C119" s="275"/>
      <c r="D119" s="275"/>
      <c r="E119" s="275"/>
      <c r="F119" s="275"/>
      <c r="G119" s="275"/>
      <c r="H119" s="275"/>
      <c r="I119" s="275"/>
      <c r="J119" s="275"/>
      <c r="K119" s="275"/>
    </row>
    <row r="120" s="137" customFormat="1" ht="26.25" customHeight="1" spans="2:11">
      <c r="B120" s="274" t="s">
        <v>133</v>
      </c>
      <c r="C120" s="274"/>
      <c r="D120" s="274"/>
      <c r="E120" s="274"/>
      <c r="F120" s="274"/>
      <c r="G120" s="274"/>
      <c r="H120" s="274"/>
      <c r="I120" s="274"/>
      <c r="J120" s="274"/>
      <c r="K120" s="274"/>
    </row>
    <row r="121" s="137" customFormat="1" ht="15" customHeight="1" spans="2:11">
      <c r="B121" s="273" t="s">
        <v>134</v>
      </c>
      <c r="C121" s="273"/>
      <c r="D121" s="273"/>
      <c r="E121" s="273"/>
      <c r="F121" s="273"/>
      <c r="G121" s="273"/>
      <c r="H121" s="273"/>
      <c r="I121" s="273"/>
      <c r="J121" s="273"/>
      <c r="K121" s="273"/>
    </row>
    <row r="122" s="137" customFormat="1" ht="15" customHeight="1" spans="2:11">
      <c r="B122" s="274" t="s">
        <v>135</v>
      </c>
      <c r="C122" s="274"/>
      <c r="D122" s="274"/>
      <c r="E122" s="274"/>
      <c r="F122" s="274"/>
      <c r="G122" s="274"/>
      <c r="H122" s="274"/>
      <c r="I122" s="274"/>
      <c r="J122" s="274"/>
      <c r="K122" s="274"/>
    </row>
    <row r="123" s="146" customFormat="1" ht="27.75" customHeight="1" spans="2:11">
      <c r="B123" s="275" t="s">
        <v>136</v>
      </c>
      <c r="C123" s="275"/>
      <c r="D123" s="275"/>
      <c r="E123" s="275"/>
      <c r="F123" s="275"/>
      <c r="G123" s="275"/>
      <c r="H123" s="275"/>
      <c r="I123" s="275"/>
      <c r="J123" s="275"/>
      <c r="K123" s="275"/>
    </row>
    <row r="124" ht="27" customHeight="1" spans="2:11">
      <c r="B124" s="274" t="s">
        <v>137</v>
      </c>
      <c r="C124" s="274"/>
      <c r="D124" s="274"/>
      <c r="E124" s="274"/>
      <c r="F124" s="274"/>
      <c r="G124" s="274"/>
      <c r="H124" s="274"/>
      <c r="I124" s="274"/>
      <c r="J124" s="274"/>
      <c r="K124" s="274"/>
    </row>
  </sheetData>
  <mergeCells count="128">
    <mergeCell ref="I1:K1"/>
    <mergeCell ref="I2:K2"/>
    <mergeCell ref="I3:K3"/>
    <mergeCell ref="I4:K4"/>
    <mergeCell ref="I5:K5"/>
    <mergeCell ref="I6:K6"/>
    <mergeCell ref="I7:K7"/>
    <mergeCell ref="I8:K8"/>
    <mergeCell ref="I9:K9"/>
    <mergeCell ref="B10:J10"/>
    <mergeCell ref="B11:J11"/>
    <mergeCell ref="E12:H12"/>
    <mergeCell ref="I13:J13"/>
    <mergeCell ref="C15:H15"/>
    <mergeCell ref="I15:J15"/>
    <mergeCell ref="B16:C16"/>
    <mergeCell ref="I16:J16"/>
    <mergeCell ref="D17:H17"/>
    <mergeCell ref="I17:J17"/>
    <mergeCell ref="E19:G19"/>
    <mergeCell ref="I20:J20"/>
    <mergeCell ref="B21:K21"/>
    <mergeCell ref="H22:K22"/>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84:E84"/>
    <mergeCell ref="B85:E85"/>
    <mergeCell ref="B86:E86"/>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B106:E106"/>
    <mergeCell ref="B107:E107"/>
    <mergeCell ref="B108:E108"/>
    <mergeCell ref="B109:E109"/>
    <mergeCell ref="B110:E110"/>
    <mergeCell ref="B111:E111"/>
    <mergeCell ref="B112:E112"/>
    <mergeCell ref="B113:E113"/>
    <mergeCell ref="B114:K114"/>
    <mergeCell ref="B115:K115"/>
    <mergeCell ref="B116:K116"/>
    <mergeCell ref="B117:K117"/>
    <mergeCell ref="B118:K118"/>
    <mergeCell ref="B119:K119"/>
    <mergeCell ref="B120:K120"/>
    <mergeCell ref="B121:K121"/>
    <mergeCell ref="B122:K122"/>
    <mergeCell ref="B123:K123"/>
    <mergeCell ref="B124:K124"/>
    <mergeCell ref="F22:F23"/>
    <mergeCell ref="G22:G23"/>
    <mergeCell ref="K18:K19"/>
    <mergeCell ref="B22:E23"/>
  </mergeCells>
  <pageMargins left="0.78740157480315" right="0.393700787401575" top="0.669291338582677" bottom="0.551181102362205" header="0.31496062992126" footer="0"/>
  <pageSetup paperSize="8" firstPageNumber="22" fitToHeight="0" orientation="landscape" useFirstPageNumber="1"/>
  <headerFooter>
    <oddHeader>&amp;C&amp;"Times New Roman,обычный"&amp;10&amp;P</oddHeader>
    <firstHeader>&amp;C&amp;P</firstHeader>
  </headerFooter>
  <rowBreaks count="3" manualBreakCount="3">
    <brk id="36" max="10" man="1"/>
    <brk id="63" max="11" man="1"/>
    <brk id="98"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D71"/>
  <sheetViews>
    <sheetView showGridLines="0" view="pageBreakPreview" zoomScale="85" zoomScalePageLayoutView="90" zoomScaleNormal="90" topLeftCell="A7" workbookViewId="0">
      <selection activeCell="C24" sqref="C24:G27"/>
    </sheetView>
  </sheetViews>
  <sheetFormatPr defaultColWidth="8.85185185185185" defaultRowHeight="13.8"/>
  <cols>
    <col min="1" max="1" width="1.28703703703704" style="8" customWidth="1"/>
    <col min="2" max="2" width="10.1388888888889" style="7" customWidth="1"/>
    <col min="3" max="3" width="5.71296296296296" style="9" customWidth="1"/>
    <col min="4" max="4" width="13.712962962963" style="9" customWidth="1"/>
    <col min="5" max="5" width="11.4259259259259" style="9" customWidth="1"/>
    <col min="6" max="6" width="10.287037037037" style="7" customWidth="1"/>
    <col min="7" max="7" width="59.5740740740741" style="7" customWidth="1"/>
    <col min="8" max="8" width="10.4259259259259" style="7" customWidth="1"/>
    <col min="9" max="9" width="9.42592592592593" style="7" customWidth="1"/>
    <col min="10" max="10" width="15.712962962963" style="10" customWidth="1"/>
    <col min="11" max="11" width="13.4259259259259" style="11" customWidth="1"/>
    <col min="12" max="12" width="13.8518518518519" style="7" customWidth="1"/>
    <col min="13" max="13" width="17.287037037037" style="7" customWidth="1"/>
    <col min="14" max="14" width="13.4259259259259" style="7" customWidth="1"/>
    <col min="15" max="15" width="14" style="7" customWidth="1"/>
    <col min="16" max="56" width="8.85185185185185" style="7"/>
    <col min="57" max="16384" width="8.85185185185185" style="8"/>
  </cols>
  <sheetData>
    <row r="1" s="1" customFormat="1" ht="27.75" customHeight="1" spans="2:56">
      <c r="B1" s="12" t="s">
        <v>138</v>
      </c>
      <c r="C1" s="13"/>
      <c r="D1" s="13"/>
      <c r="E1" s="13"/>
      <c r="F1" s="13"/>
      <c r="G1" s="13"/>
      <c r="H1" s="13"/>
      <c r="I1" s="13"/>
      <c r="J1" s="13"/>
      <c r="K1" s="13"/>
      <c r="L1" s="13"/>
      <c r="M1" s="13"/>
      <c r="N1" s="13"/>
      <c r="O1" s="13"/>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row>
    <row r="2" s="1" customFormat="1" ht="15.75" customHeight="1" spans="2:56">
      <c r="B2" s="5"/>
      <c r="C2" s="5"/>
      <c r="D2" s="5"/>
      <c r="E2" s="14"/>
      <c r="F2" s="14"/>
      <c r="G2" s="5"/>
      <c r="H2" s="5"/>
      <c r="I2" s="5"/>
      <c r="J2" s="97"/>
      <c r="K2" s="97"/>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1" customFormat="1" ht="27.75" customHeight="1" spans="2:56">
      <c r="B3" s="15" t="s">
        <v>139</v>
      </c>
      <c r="C3" s="16" t="s">
        <v>28</v>
      </c>
      <c r="D3" s="16"/>
      <c r="E3" s="16"/>
      <c r="F3" s="16"/>
      <c r="G3" s="16"/>
      <c r="H3" s="16" t="s">
        <v>140</v>
      </c>
      <c r="I3" s="98" t="s">
        <v>141</v>
      </c>
      <c r="J3" s="98" t="s">
        <v>142</v>
      </c>
      <c r="K3" s="98" t="s">
        <v>143</v>
      </c>
      <c r="L3" s="99" t="s">
        <v>31</v>
      </c>
      <c r="M3" s="99"/>
      <c r="N3" s="99"/>
      <c r="O3" s="100"/>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row>
    <row r="4" s="1" customFormat="1" ht="65.25" customHeight="1" spans="2:56">
      <c r="B4" s="15"/>
      <c r="C4" s="16"/>
      <c r="D4" s="16"/>
      <c r="E4" s="16"/>
      <c r="F4" s="16"/>
      <c r="G4" s="16"/>
      <c r="H4" s="16"/>
      <c r="I4" s="101"/>
      <c r="J4" s="101"/>
      <c r="K4" s="101"/>
      <c r="L4" s="102" t="s">
        <v>144</v>
      </c>
      <c r="M4" s="99" t="s">
        <v>145</v>
      </c>
      <c r="N4" s="99" t="s">
        <v>146</v>
      </c>
      <c r="O4" s="100" t="s">
        <v>147</v>
      </c>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2" customFormat="1" ht="15.95" customHeight="1" spans="2:56">
      <c r="B5" s="17">
        <v>1</v>
      </c>
      <c r="C5" s="18">
        <v>2</v>
      </c>
      <c r="D5" s="19"/>
      <c r="E5" s="19"/>
      <c r="F5" s="19"/>
      <c r="G5" s="17"/>
      <c r="H5" s="20">
        <v>3</v>
      </c>
      <c r="I5" s="20" t="s">
        <v>148</v>
      </c>
      <c r="J5" s="20" t="s">
        <v>149</v>
      </c>
      <c r="K5" s="20" t="s">
        <v>150</v>
      </c>
      <c r="L5" s="20" t="s">
        <v>151</v>
      </c>
      <c r="M5" s="20" t="s">
        <v>152</v>
      </c>
      <c r="N5" s="103" t="s">
        <v>153</v>
      </c>
      <c r="O5" s="104">
        <v>10</v>
      </c>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row>
    <row r="6" s="3" customFormat="1" ht="30" customHeight="1" spans="2:56">
      <c r="B6" s="21">
        <v>1</v>
      </c>
      <c r="C6" s="22" t="s">
        <v>154</v>
      </c>
      <c r="D6" s="23"/>
      <c r="E6" s="23"/>
      <c r="F6" s="23"/>
      <c r="G6" s="23"/>
      <c r="H6" s="24" t="s">
        <v>155</v>
      </c>
      <c r="I6" s="106" t="s">
        <v>38</v>
      </c>
      <c r="J6" s="106" t="s">
        <v>38</v>
      </c>
      <c r="K6" s="106" t="s">
        <v>38</v>
      </c>
      <c r="L6" s="107">
        <f>L15+L19+L27</f>
        <v>2681892.7</v>
      </c>
      <c r="M6" s="107">
        <f>M7+M8+M9+M14</f>
        <v>20000</v>
      </c>
      <c r="N6" s="107">
        <f>N7+N8+N9+N14</f>
        <v>20000</v>
      </c>
      <c r="O6" s="108">
        <v>0</v>
      </c>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row>
    <row r="7" s="3" customFormat="1" ht="154.5" customHeight="1" spans="1:56">
      <c r="A7" s="25"/>
      <c r="B7" s="26" t="s">
        <v>156</v>
      </c>
      <c r="C7" s="27" t="s">
        <v>157</v>
      </c>
      <c r="D7" s="28"/>
      <c r="E7" s="28"/>
      <c r="F7" s="28"/>
      <c r="G7" s="28"/>
      <c r="H7" s="29" t="s">
        <v>158</v>
      </c>
      <c r="I7" s="60" t="s">
        <v>38</v>
      </c>
      <c r="J7" s="60" t="s">
        <v>38</v>
      </c>
      <c r="K7" s="60" t="s">
        <v>38</v>
      </c>
      <c r="L7" s="109">
        <v>0</v>
      </c>
      <c r="M7" s="109">
        <v>0</v>
      </c>
      <c r="N7" s="109">
        <v>0</v>
      </c>
      <c r="O7" s="110"/>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row>
    <row r="8" s="3" customFormat="1" ht="33.75" customHeight="1" spans="1:56">
      <c r="A8" s="25"/>
      <c r="B8" s="26" t="s">
        <v>159</v>
      </c>
      <c r="C8" s="30" t="s">
        <v>160</v>
      </c>
      <c r="D8" s="31"/>
      <c r="E8" s="31"/>
      <c r="F8" s="31"/>
      <c r="G8" s="31"/>
      <c r="H8" s="29" t="s">
        <v>161</v>
      </c>
      <c r="I8" s="60" t="s">
        <v>38</v>
      </c>
      <c r="J8" s="60" t="s">
        <v>38</v>
      </c>
      <c r="K8" s="60" t="s">
        <v>38</v>
      </c>
      <c r="L8" s="109">
        <v>0</v>
      </c>
      <c r="M8" s="109">
        <v>0</v>
      </c>
      <c r="N8" s="109">
        <v>0</v>
      </c>
      <c r="O8" s="111" t="s">
        <v>162</v>
      </c>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row>
    <row r="9" s="3" customFormat="1" ht="38.25" customHeight="1" spans="1:56">
      <c r="A9" s="25"/>
      <c r="B9" s="26" t="s">
        <v>163</v>
      </c>
      <c r="C9" s="30" t="s">
        <v>164</v>
      </c>
      <c r="D9" s="31"/>
      <c r="E9" s="31"/>
      <c r="F9" s="31"/>
      <c r="G9" s="32"/>
      <c r="H9" s="33" t="s">
        <v>165</v>
      </c>
      <c r="I9" s="60" t="s">
        <v>38</v>
      </c>
      <c r="J9" s="60" t="s">
        <v>38</v>
      </c>
      <c r="K9" s="60" t="s">
        <v>38</v>
      </c>
      <c r="L9" s="109">
        <v>0</v>
      </c>
      <c r="M9" s="109">
        <v>0</v>
      </c>
      <c r="N9" s="109">
        <v>0</v>
      </c>
      <c r="O9" s="111" t="s">
        <v>162</v>
      </c>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row>
    <row r="10" s="4" customFormat="1" ht="32.25" customHeight="1" spans="2:15">
      <c r="B10" s="26" t="s">
        <v>166</v>
      </c>
      <c r="C10" s="34" t="s">
        <v>167</v>
      </c>
      <c r="D10" s="35"/>
      <c r="E10" s="35"/>
      <c r="F10" s="35"/>
      <c r="G10" s="35"/>
      <c r="H10" s="29" t="s">
        <v>168</v>
      </c>
      <c r="I10" s="112" t="s">
        <v>38</v>
      </c>
      <c r="J10" s="112" t="s">
        <v>38</v>
      </c>
      <c r="K10" s="112" t="s">
        <v>38</v>
      </c>
      <c r="L10" s="109">
        <v>0</v>
      </c>
      <c r="M10" s="109">
        <v>0</v>
      </c>
      <c r="N10" s="109">
        <v>0</v>
      </c>
      <c r="O10" s="113" t="s">
        <v>162</v>
      </c>
    </row>
    <row r="11" s="4" customFormat="1" ht="15.6" spans="2:15">
      <c r="B11" s="26"/>
      <c r="C11" s="36" t="s">
        <v>169</v>
      </c>
      <c r="D11" s="37"/>
      <c r="E11" s="37"/>
      <c r="F11" s="37"/>
      <c r="G11" s="37"/>
      <c r="H11" s="29"/>
      <c r="I11" s="112"/>
      <c r="J11" s="112"/>
      <c r="K11" s="112"/>
      <c r="L11" s="109">
        <v>0</v>
      </c>
      <c r="M11" s="109">
        <v>0</v>
      </c>
      <c r="N11" s="109">
        <v>0</v>
      </c>
      <c r="O11" s="113" t="s">
        <v>162</v>
      </c>
    </row>
    <row r="12" s="4" customFormat="1" ht="15.6" spans="2:15">
      <c r="B12" s="26"/>
      <c r="C12" s="36" t="s">
        <v>170</v>
      </c>
      <c r="D12" s="37"/>
      <c r="E12" s="37"/>
      <c r="F12" s="37"/>
      <c r="G12" s="37"/>
      <c r="H12" s="29"/>
      <c r="I12" s="112"/>
      <c r="J12" s="112"/>
      <c r="K12" s="112"/>
      <c r="L12" s="109">
        <v>0</v>
      </c>
      <c r="M12" s="109">
        <v>0</v>
      </c>
      <c r="N12" s="109">
        <v>0</v>
      </c>
      <c r="O12" s="113" t="s">
        <v>162</v>
      </c>
    </row>
    <row r="13" s="4" customFormat="1" ht="19.5" customHeight="1" spans="2:15">
      <c r="B13" s="26" t="s">
        <v>171</v>
      </c>
      <c r="C13" s="34" t="s">
        <v>172</v>
      </c>
      <c r="D13" s="35"/>
      <c r="E13" s="35"/>
      <c r="F13" s="35"/>
      <c r="G13" s="35"/>
      <c r="H13" s="33" t="s">
        <v>173</v>
      </c>
      <c r="I13" s="112" t="s">
        <v>38</v>
      </c>
      <c r="J13" s="112" t="s">
        <v>38</v>
      </c>
      <c r="K13" s="112" t="s">
        <v>38</v>
      </c>
      <c r="L13" s="109">
        <v>0</v>
      </c>
      <c r="M13" s="109">
        <v>0</v>
      </c>
      <c r="N13" s="109">
        <v>0</v>
      </c>
      <c r="O13" s="113" t="s">
        <v>162</v>
      </c>
    </row>
    <row r="14" s="5" customFormat="1" ht="35.25" customHeight="1" spans="1:15">
      <c r="A14" s="4"/>
      <c r="B14" s="26" t="s">
        <v>174</v>
      </c>
      <c r="C14" s="30" t="s">
        <v>175</v>
      </c>
      <c r="D14" s="31"/>
      <c r="E14" s="31"/>
      <c r="F14" s="31"/>
      <c r="G14" s="31"/>
      <c r="H14" s="29" t="s">
        <v>176</v>
      </c>
      <c r="I14" s="114" t="s">
        <v>38</v>
      </c>
      <c r="J14" s="114" t="s">
        <v>38</v>
      </c>
      <c r="K14" s="114" t="s">
        <v>38</v>
      </c>
      <c r="L14" s="115">
        <f>L15+L18+L21+L24+L27</f>
        <v>2681892.7</v>
      </c>
      <c r="M14" s="115">
        <f>M15+M18+M21+M24+M27</f>
        <v>20000</v>
      </c>
      <c r="N14" s="115">
        <f>N15+N18+N21+N24+N27</f>
        <v>20000</v>
      </c>
      <c r="O14" s="113" t="s">
        <v>162</v>
      </c>
    </row>
    <row r="15" s="5" customFormat="1" ht="48" customHeight="1" spans="1:15">
      <c r="A15" s="14"/>
      <c r="B15" s="38" t="s">
        <v>177</v>
      </c>
      <c r="C15" s="39" t="s">
        <v>178</v>
      </c>
      <c r="D15" s="40"/>
      <c r="E15" s="40"/>
      <c r="F15" s="40"/>
      <c r="G15" s="40"/>
      <c r="H15" s="41" t="s">
        <v>179</v>
      </c>
      <c r="I15" s="114" t="s">
        <v>38</v>
      </c>
      <c r="J15" s="114" t="s">
        <v>38</v>
      </c>
      <c r="K15" s="114" t="s">
        <v>38</v>
      </c>
      <c r="L15" s="116">
        <f>L16+L17</f>
        <v>2681892.7</v>
      </c>
      <c r="M15" s="116">
        <f t="shared" ref="M15:N15" si="0">M16+M17</f>
        <v>20000</v>
      </c>
      <c r="N15" s="116">
        <f t="shared" si="0"/>
        <v>20000</v>
      </c>
      <c r="O15" s="113" t="s">
        <v>162</v>
      </c>
    </row>
    <row r="16" s="5" customFormat="1" ht="34.5" customHeight="1" spans="1:15">
      <c r="A16" s="14"/>
      <c r="B16" s="38" t="s">
        <v>180</v>
      </c>
      <c r="C16" s="34" t="s">
        <v>181</v>
      </c>
      <c r="D16" s="35"/>
      <c r="E16" s="35"/>
      <c r="F16" s="35"/>
      <c r="G16" s="35"/>
      <c r="H16" s="41" t="s">
        <v>182</v>
      </c>
      <c r="I16" s="114" t="s">
        <v>38</v>
      </c>
      <c r="J16" s="114" t="s">
        <v>38</v>
      </c>
      <c r="K16" s="114" t="s">
        <v>38</v>
      </c>
      <c r="L16" s="109">
        <f>'Раздел 1'!H84</f>
        <v>2681892.7</v>
      </c>
      <c r="M16" s="109">
        <f>'Раздел 1'!I84</f>
        <v>20000</v>
      </c>
      <c r="N16" s="109">
        <f>'Раздел 1'!J84</f>
        <v>20000</v>
      </c>
      <c r="O16" s="113" t="s">
        <v>162</v>
      </c>
    </row>
    <row r="17" s="5" customFormat="1" ht="18" customHeight="1" spans="1:15">
      <c r="A17" s="42"/>
      <c r="B17" s="38" t="s">
        <v>183</v>
      </c>
      <c r="C17" s="34" t="s">
        <v>184</v>
      </c>
      <c r="D17" s="35"/>
      <c r="E17" s="35"/>
      <c r="F17" s="35"/>
      <c r="G17" s="43"/>
      <c r="H17" s="44" t="s">
        <v>185</v>
      </c>
      <c r="I17" s="117" t="s">
        <v>38</v>
      </c>
      <c r="J17" s="117" t="s">
        <v>38</v>
      </c>
      <c r="K17" s="117" t="s">
        <v>38</v>
      </c>
      <c r="L17" s="118">
        <v>0</v>
      </c>
      <c r="M17" s="118">
        <v>0</v>
      </c>
      <c r="N17" s="118">
        <v>0</v>
      </c>
      <c r="O17" s="113" t="s">
        <v>162</v>
      </c>
    </row>
    <row r="18" s="5" customFormat="1" ht="33.75" customHeight="1" spans="1:15">
      <c r="A18" s="14"/>
      <c r="B18" s="38" t="s">
        <v>186</v>
      </c>
      <c r="C18" s="45" t="s">
        <v>187</v>
      </c>
      <c r="D18" s="46"/>
      <c r="E18" s="46"/>
      <c r="F18" s="46"/>
      <c r="G18" s="47"/>
      <c r="H18" s="41" t="s">
        <v>188</v>
      </c>
      <c r="I18" s="114" t="s">
        <v>38</v>
      </c>
      <c r="J18" s="114" t="s">
        <v>38</v>
      </c>
      <c r="K18" s="114" t="s">
        <v>38</v>
      </c>
      <c r="L18" s="119">
        <f>L19+L20</f>
        <v>0</v>
      </c>
      <c r="M18" s="119">
        <f>M19+M20</f>
        <v>0</v>
      </c>
      <c r="N18" s="119">
        <f>N19+N20</f>
        <v>0</v>
      </c>
      <c r="O18" s="113" t="s">
        <v>162</v>
      </c>
    </row>
    <row r="19" s="5" customFormat="1" ht="36.75" customHeight="1" spans="1:15">
      <c r="A19" s="14"/>
      <c r="B19" s="38" t="s">
        <v>189</v>
      </c>
      <c r="C19" s="34" t="s">
        <v>181</v>
      </c>
      <c r="D19" s="35"/>
      <c r="E19" s="35"/>
      <c r="F19" s="35"/>
      <c r="G19" s="35"/>
      <c r="H19" s="48" t="s">
        <v>190</v>
      </c>
      <c r="I19" s="114" t="s">
        <v>38</v>
      </c>
      <c r="J19" s="114" t="s">
        <v>38</v>
      </c>
      <c r="K19" s="114" t="s">
        <v>38</v>
      </c>
      <c r="L19" s="109">
        <v>0</v>
      </c>
      <c r="M19" s="109">
        <v>0</v>
      </c>
      <c r="N19" s="109">
        <v>0</v>
      </c>
      <c r="O19" s="113" t="s">
        <v>162</v>
      </c>
    </row>
    <row r="20" s="5" customFormat="1" ht="18.75" customHeight="1" spans="1:15">
      <c r="A20" s="14"/>
      <c r="B20" s="38" t="s">
        <v>191</v>
      </c>
      <c r="C20" s="34" t="s">
        <v>184</v>
      </c>
      <c r="D20" s="35"/>
      <c r="E20" s="35"/>
      <c r="F20" s="35"/>
      <c r="G20" s="35"/>
      <c r="H20" s="48" t="s">
        <v>192</v>
      </c>
      <c r="I20" s="114" t="s">
        <v>38</v>
      </c>
      <c r="J20" s="114" t="s">
        <v>38</v>
      </c>
      <c r="K20" s="114" t="s">
        <v>38</v>
      </c>
      <c r="L20" s="109">
        <v>0</v>
      </c>
      <c r="M20" s="109">
        <v>0</v>
      </c>
      <c r="N20" s="109">
        <v>0</v>
      </c>
      <c r="O20" s="113" t="s">
        <v>162</v>
      </c>
    </row>
    <row r="21" s="5" customFormat="1" ht="20.25" customHeight="1" spans="1:15">
      <c r="A21" s="14"/>
      <c r="B21" s="38" t="s">
        <v>193</v>
      </c>
      <c r="C21" s="45" t="s">
        <v>194</v>
      </c>
      <c r="D21" s="46"/>
      <c r="E21" s="46"/>
      <c r="F21" s="46"/>
      <c r="G21" s="46"/>
      <c r="H21" s="48" t="s">
        <v>195</v>
      </c>
      <c r="I21" s="114" t="s">
        <v>38</v>
      </c>
      <c r="J21" s="114" t="s">
        <v>38</v>
      </c>
      <c r="K21" s="114" t="s">
        <v>38</v>
      </c>
      <c r="L21" s="116">
        <f>L22+L23</f>
        <v>0</v>
      </c>
      <c r="M21" s="116">
        <f>M22+M23</f>
        <v>0</v>
      </c>
      <c r="N21" s="116">
        <f>N22+N23</f>
        <v>0</v>
      </c>
      <c r="O21" s="113" t="s">
        <v>162</v>
      </c>
    </row>
    <row r="22" s="5" customFormat="1" ht="15.6" spans="1:15">
      <c r="A22" s="14"/>
      <c r="B22" s="38"/>
      <c r="C22" s="36" t="s">
        <v>169</v>
      </c>
      <c r="D22" s="37"/>
      <c r="E22" s="37"/>
      <c r="F22" s="37"/>
      <c r="G22" s="37"/>
      <c r="H22" s="48"/>
      <c r="I22" s="114" t="s">
        <v>38</v>
      </c>
      <c r="J22" s="114"/>
      <c r="K22" s="114"/>
      <c r="L22" s="109">
        <f t="shared" ref="L22:N22" si="1">L23+L24</f>
        <v>0</v>
      </c>
      <c r="M22" s="109">
        <f t="shared" si="1"/>
        <v>0</v>
      </c>
      <c r="N22" s="109">
        <f t="shared" si="1"/>
        <v>0</v>
      </c>
      <c r="O22" s="113" t="s">
        <v>162</v>
      </c>
    </row>
    <row r="23" s="5" customFormat="1" ht="15.6" spans="1:15">
      <c r="A23" s="14"/>
      <c r="B23" s="38"/>
      <c r="C23" s="36" t="s">
        <v>170</v>
      </c>
      <c r="D23" s="37"/>
      <c r="E23" s="37"/>
      <c r="F23" s="37"/>
      <c r="G23" s="37"/>
      <c r="H23" s="48"/>
      <c r="I23" s="114" t="s">
        <v>38</v>
      </c>
      <c r="J23" s="114"/>
      <c r="K23" s="114"/>
      <c r="L23" s="109">
        <f t="shared" ref="L23:N23" si="2">L24+L25</f>
        <v>0</v>
      </c>
      <c r="M23" s="109">
        <f t="shared" si="2"/>
        <v>0</v>
      </c>
      <c r="N23" s="109">
        <f t="shared" si="2"/>
        <v>0</v>
      </c>
      <c r="O23" s="113" t="s">
        <v>162</v>
      </c>
    </row>
    <row r="24" s="5" customFormat="1" ht="20.25" customHeight="1" spans="1:15">
      <c r="A24" s="14"/>
      <c r="B24" s="38" t="s">
        <v>196</v>
      </c>
      <c r="C24" s="45" t="s">
        <v>197</v>
      </c>
      <c r="D24" s="46"/>
      <c r="E24" s="46"/>
      <c r="F24" s="46"/>
      <c r="G24" s="46"/>
      <c r="H24" s="48" t="s">
        <v>198</v>
      </c>
      <c r="I24" s="114" t="s">
        <v>38</v>
      </c>
      <c r="J24" s="114" t="s">
        <v>38</v>
      </c>
      <c r="K24" s="114" t="s">
        <v>38</v>
      </c>
      <c r="L24" s="116">
        <f>L25+L26</f>
        <v>0</v>
      </c>
      <c r="M24" s="116">
        <f t="shared" ref="M24:N24" si="3">M25+M26</f>
        <v>0</v>
      </c>
      <c r="N24" s="116">
        <f t="shared" si="3"/>
        <v>0</v>
      </c>
      <c r="O24" s="113" t="s">
        <v>162</v>
      </c>
    </row>
    <row r="25" s="6" customFormat="1" ht="34.5" customHeight="1" spans="1:15">
      <c r="A25" s="49"/>
      <c r="B25" s="38" t="s">
        <v>199</v>
      </c>
      <c r="C25" s="34" t="s">
        <v>181</v>
      </c>
      <c r="D25" s="35"/>
      <c r="E25" s="35"/>
      <c r="F25" s="35"/>
      <c r="G25" s="35"/>
      <c r="H25" s="48" t="s">
        <v>200</v>
      </c>
      <c r="I25" s="114" t="s">
        <v>38</v>
      </c>
      <c r="J25" s="114" t="s">
        <v>38</v>
      </c>
      <c r="K25" s="114" t="s">
        <v>38</v>
      </c>
      <c r="L25" s="120"/>
      <c r="M25" s="120"/>
      <c r="N25" s="120"/>
      <c r="O25" s="113" t="s">
        <v>162</v>
      </c>
    </row>
    <row r="26" s="6" customFormat="1" ht="17.25" customHeight="1" spans="1:15">
      <c r="A26" s="49"/>
      <c r="B26" s="38" t="s">
        <v>201</v>
      </c>
      <c r="C26" s="34" t="s">
        <v>184</v>
      </c>
      <c r="D26" s="35"/>
      <c r="E26" s="35"/>
      <c r="F26" s="35"/>
      <c r="G26" s="35"/>
      <c r="H26" s="48" t="s">
        <v>202</v>
      </c>
      <c r="I26" s="114" t="s">
        <v>38</v>
      </c>
      <c r="J26" s="114" t="s">
        <v>38</v>
      </c>
      <c r="K26" s="114" t="s">
        <v>38</v>
      </c>
      <c r="L26" s="120"/>
      <c r="M26" s="120"/>
      <c r="N26" s="120"/>
      <c r="O26" s="113" t="s">
        <v>162</v>
      </c>
    </row>
    <row r="27" s="6" customFormat="1" ht="21.75" customHeight="1" spans="1:15">
      <c r="A27" s="49"/>
      <c r="B27" s="38" t="s">
        <v>203</v>
      </c>
      <c r="C27" s="45" t="s">
        <v>204</v>
      </c>
      <c r="D27" s="46"/>
      <c r="E27" s="46"/>
      <c r="F27" s="46"/>
      <c r="G27" s="46"/>
      <c r="H27" s="48" t="s">
        <v>205</v>
      </c>
      <c r="I27" s="60" t="s">
        <v>38</v>
      </c>
      <c r="J27" s="60" t="s">
        <v>38</v>
      </c>
      <c r="K27" s="60" t="s">
        <v>38</v>
      </c>
      <c r="L27" s="121">
        <f>L28+L31</f>
        <v>0</v>
      </c>
      <c r="M27" s="121">
        <f>M28+M31</f>
        <v>0</v>
      </c>
      <c r="N27" s="121">
        <f>N28+N31</f>
        <v>0</v>
      </c>
      <c r="O27" s="113" t="s">
        <v>162</v>
      </c>
    </row>
    <row r="28" s="5" customFormat="1" ht="34.5" customHeight="1" spans="1:15">
      <c r="A28" s="14"/>
      <c r="B28" s="38" t="s">
        <v>206</v>
      </c>
      <c r="C28" s="34" t="s">
        <v>207</v>
      </c>
      <c r="D28" s="35"/>
      <c r="E28" s="35"/>
      <c r="F28" s="35"/>
      <c r="G28" s="35"/>
      <c r="H28" s="41" t="s">
        <v>208</v>
      </c>
      <c r="I28" s="114" t="s">
        <v>38</v>
      </c>
      <c r="J28" s="114" t="s">
        <v>38</v>
      </c>
      <c r="K28" s="114" t="s">
        <v>38</v>
      </c>
      <c r="L28" s="122">
        <f>L29+L30</f>
        <v>0</v>
      </c>
      <c r="M28" s="122">
        <f t="shared" ref="M28:N28" si="4">M29+M30</f>
        <v>0</v>
      </c>
      <c r="N28" s="122">
        <f t="shared" si="4"/>
        <v>0</v>
      </c>
      <c r="O28" s="113" t="s">
        <v>162</v>
      </c>
    </row>
    <row r="29" s="5" customFormat="1" ht="17.25" customHeight="1" spans="1:15">
      <c r="A29" s="14"/>
      <c r="B29" s="38" t="s">
        <v>209</v>
      </c>
      <c r="C29" s="36" t="s">
        <v>210</v>
      </c>
      <c r="D29" s="37"/>
      <c r="E29" s="37"/>
      <c r="F29" s="37"/>
      <c r="G29" s="37"/>
      <c r="H29" s="41" t="s">
        <v>211</v>
      </c>
      <c r="I29" s="114" t="s">
        <v>38</v>
      </c>
      <c r="J29" s="114" t="s">
        <v>38</v>
      </c>
      <c r="K29" s="114" t="s">
        <v>38</v>
      </c>
      <c r="L29" s="122">
        <v>0</v>
      </c>
      <c r="M29" s="122">
        <v>0</v>
      </c>
      <c r="N29" s="122">
        <v>0</v>
      </c>
      <c r="O29" s="113" t="s">
        <v>162</v>
      </c>
    </row>
    <row r="30" s="5" customFormat="1" ht="19.5" customHeight="1" spans="1:15">
      <c r="A30" s="14"/>
      <c r="B30" s="38" t="s">
        <v>209</v>
      </c>
      <c r="C30" s="36"/>
      <c r="D30" s="37"/>
      <c r="E30" s="50" t="s">
        <v>212</v>
      </c>
      <c r="F30" s="50"/>
      <c r="G30" s="51"/>
      <c r="H30" s="41" t="s">
        <v>213</v>
      </c>
      <c r="I30" s="114" t="s">
        <v>38</v>
      </c>
      <c r="J30" s="114" t="s">
        <v>38</v>
      </c>
      <c r="K30" s="114" t="s">
        <v>38</v>
      </c>
      <c r="L30" s="122">
        <v>0</v>
      </c>
      <c r="M30" s="122">
        <v>0</v>
      </c>
      <c r="N30" s="122">
        <v>0</v>
      </c>
      <c r="O30" s="113" t="s">
        <v>162</v>
      </c>
    </row>
    <row r="31" s="5" customFormat="1" ht="20.25" customHeight="1" spans="1:15">
      <c r="A31" s="14"/>
      <c r="B31" s="38" t="s">
        <v>214</v>
      </c>
      <c r="C31" s="34" t="s">
        <v>172</v>
      </c>
      <c r="D31" s="35"/>
      <c r="E31" s="35"/>
      <c r="F31" s="35"/>
      <c r="G31" s="35"/>
      <c r="H31" s="48" t="s">
        <v>215</v>
      </c>
      <c r="I31" s="114" t="s">
        <v>38</v>
      </c>
      <c r="J31" s="114" t="s">
        <v>38</v>
      </c>
      <c r="K31" s="114" t="s">
        <v>38</v>
      </c>
      <c r="L31" s="109">
        <v>0</v>
      </c>
      <c r="M31" s="109">
        <v>0</v>
      </c>
      <c r="N31" s="109">
        <v>0</v>
      </c>
      <c r="O31" s="113" t="s">
        <v>162</v>
      </c>
    </row>
    <row r="32" s="5" customFormat="1" ht="34.5" customHeight="1" spans="1:15">
      <c r="A32" s="14"/>
      <c r="B32" s="52" t="s">
        <v>216</v>
      </c>
      <c r="C32" s="53" t="s">
        <v>217</v>
      </c>
      <c r="D32" s="54"/>
      <c r="E32" s="54"/>
      <c r="F32" s="54"/>
      <c r="G32" s="54"/>
      <c r="H32" s="48" t="s">
        <v>218</v>
      </c>
      <c r="I32" s="114" t="s">
        <v>38</v>
      </c>
      <c r="J32" s="114" t="s">
        <v>38</v>
      </c>
      <c r="K32" s="114" t="s">
        <v>38</v>
      </c>
      <c r="L32" s="109">
        <f>L34</f>
        <v>2681892.7</v>
      </c>
      <c r="M32" s="109">
        <f>M35</f>
        <v>20000</v>
      </c>
      <c r="N32" s="109">
        <f>N36</f>
        <v>20000</v>
      </c>
      <c r="O32" s="113" t="s">
        <v>162</v>
      </c>
    </row>
    <row r="33" s="5" customFormat="1" ht="15.6" spans="1:15">
      <c r="A33" s="14"/>
      <c r="B33" s="55"/>
      <c r="C33" s="36" t="s">
        <v>219</v>
      </c>
      <c r="D33" s="37"/>
      <c r="E33" s="37"/>
      <c r="F33" s="37"/>
      <c r="G33" s="56"/>
      <c r="H33" s="57" t="s">
        <v>220</v>
      </c>
      <c r="I33" s="123"/>
      <c r="J33" s="124" t="s">
        <v>38</v>
      </c>
      <c r="K33" s="124" t="s">
        <v>38</v>
      </c>
      <c r="L33" s="125" t="s">
        <v>38</v>
      </c>
      <c r="M33" s="125" t="s">
        <v>38</v>
      </c>
      <c r="N33" s="125" t="s">
        <v>38</v>
      </c>
      <c r="O33" s="113" t="s">
        <v>162</v>
      </c>
    </row>
    <row r="34" s="5" customFormat="1" ht="15.6" spans="1:15">
      <c r="A34" s="14"/>
      <c r="B34" s="38" t="s">
        <v>221</v>
      </c>
      <c r="C34" s="58" t="s">
        <v>222</v>
      </c>
      <c r="D34" s="50"/>
      <c r="E34" s="50"/>
      <c r="F34" s="50"/>
      <c r="G34" s="59"/>
      <c r="H34" s="60" t="s">
        <v>223</v>
      </c>
      <c r="I34" s="126"/>
      <c r="J34" s="60"/>
      <c r="K34" s="60"/>
      <c r="L34" s="109">
        <f>L14-L37</f>
        <v>2681892.7</v>
      </c>
      <c r="M34" s="109"/>
      <c r="N34" s="109"/>
      <c r="O34" s="113" t="s">
        <v>162</v>
      </c>
    </row>
    <row r="35" s="5" customFormat="1" ht="15.6" spans="1:15">
      <c r="A35" s="14"/>
      <c r="B35" s="38" t="s">
        <v>224</v>
      </c>
      <c r="C35" s="58" t="s">
        <v>225</v>
      </c>
      <c r="D35" s="50"/>
      <c r="E35" s="50"/>
      <c r="F35" s="50"/>
      <c r="G35" s="59"/>
      <c r="H35" s="60" t="s">
        <v>226</v>
      </c>
      <c r="I35" s="126"/>
      <c r="J35" s="60"/>
      <c r="K35" s="60"/>
      <c r="L35" s="109"/>
      <c r="M35" s="109">
        <f>M14-M39</f>
        <v>20000</v>
      </c>
      <c r="N35" s="109"/>
      <c r="O35" s="113" t="s">
        <v>162</v>
      </c>
    </row>
    <row r="36" s="5" customFormat="1" ht="15.6" spans="1:15">
      <c r="A36" s="14"/>
      <c r="B36" s="38" t="s">
        <v>227</v>
      </c>
      <c r="C36" s="58" t="s">
        <v>228</v>
      </c>
      <c r="D36" s="50"/>
      <c r="E36" s="50"/>
      <c r="F36" s="50"/>
      <c r="G36" s="59"/>
      <c r="H36" s="60" t="s">
        <v>229</v>
      </c>
      <c r="I36" s="126"/>
      <c r="J36" s="60"/>
      <c r="K36" s="60"/>
      <c r="L36" s="109"/>
      <c r="M36" s="109"/>
      <c r="N36" s="109">
        <f>N14-N41</f>
        <v>20000</v>
      </c>
      <c r="O36" s="113" t="s">
        <v>162</v>
      </c>
    </row>
    <row r="37" s="5" customFormat="1" ht="29.25" customHeight="1" spans="1:15">
      <c r="A37" s="14"/>
      <c r="B37" s="52" t="s">
        <v>230</v>
      </c>
      <c r="C37" s="53" t="s">
        <v>231</v>
      </c>
      <c r="D37" s="54"/>
      <c r="E37" s="54"/>
      <c r="F37" s="54"/>
      <c r="G37" s="61"/>
      <c r="H37" s="41" t="s">
        <v>232</v>
      </c>
      <c r="I37" s="127" t="s">
        <v>38</v>
      </c>
      <c r="J37" s="114" t="s">
        <v>38</v>
      </c>
      <c r="K37" s="114" t="s">
        <v>38</v>
      </c>
      <c r="L37" s="125">
        <f>L39</f>
        <v>0</v>
      </c>
      <c r="M37" s="125">
        <f>M40</f>
        <v>0</v>
      </c>
      <c r="N37" s="125">
        <f>N41</f>
        <v>0</v>
      </c>
      <c r="O37" s="113" t="s">
        <v>162</v>
      </c>
    </row>
    <row r="38" s="5" customFormat="1" ht="15.6" spans="1:15">
      <c r="A38" s="14"/>
      <c r="B38" s="55"/>
      <c r="C38" s="62" t="s">
        <v>233</v>
      </c>
      <c r="D38" s="62"/>
      <c r="E38" s="62"/>
      <c r="F38" s="62"/>
      <c r="G38" s="62"/>
      <c r="H38" s="60" t="s">
        <v>234</v>
      </c>
      <c r="I38" s="126"/>
      <c r="J38" s="60" t="s">
        <v>38</v>
      </c>
      <c r="K38" s="60" t="s">
        <v>38</v>
      </c>
      <c r="L38" s="109" t="s">
        <v>38</v>
      </c>
      <c r="M38" s="109" t="s">
        <v>38</v>
      </c>
      <c r="N38" s="109" t="s">
        <v>38</v>
      </c>
      <c r="O38" s="113" t="s">
        <v>162</v>
      </c>
    </row>
    <row r="39" s="5" customFormat="1" ht="15.6" spans="1:15">
      <c r="A39" s="14"/>
      <c r="B39" s="38" t="s">
        <v>235</v>
      </c>
      <c r="C39" s="58" t="s">
        <v>222</v>
      </c>
      <c r="D39" s="50"/>
      <c r="E39" s="50"/>
      <c r="F39" s="50"/>
      <c r="G39" s="59"/>
      <c r="H39" s="60" t="s">
        <v>236</v>
      </c>
      <c r="I39" s="126"/>
      <c r="J39" s="60"/>
      <c r="K39" s="60"/>
      <c r="L39" s="109">
        <f>L31+L26+L20+L17</f>
        <v>0</v>
      </c>
      <c r="M39" s="109"/>
      <c r="N39" s="109"/>
      <c r="O39" s="113" t="s">
        <v>162</v>
      </c>
    </row>
    <row r="40" s="5" customFormat="1" ht="15.6" spans="1:15">
      <c r="A40" s="14"/>
      <c r="B40" s="38" t="s">
        <v>237</v>
      </c>
      <c r="C40" s="58" t="s">
        <v>225</v>
      </c>
      <c r="D40" s="50"/>
      <c r="E40" s="50"/>
      <c r="F40" s="50"/>
      <c r="G40" s="59"/>
      <c r="H40" s="60" t="s">
        <v>238</v>
      </c>
      <c r="I40" s="126"/>
      <c r="J40" s="60"/>
      <c r="K40" s="60"/>
      <c r="L40" s="109"/>
      <c r="M40" s="109">
        <f>M31+M26+M20</f>
        <v>0</v>
      </c>
      <c r="N40" s="109"/>
      <c r="O40" s="113" t="s">
        <v>162</v>
      </c>
    </row>
    <row r="41" s="5" customFormat="1" ht="15.6" spans="1:15">
      <c r="A41" s="14"/>
      <c r="B41" s="38" t="s">
        <v>239</v>
      </c>
      <c r="C41" s="58" t="s">
        <v>228</v>
      </c>
      <c r="D41" s="50"/>
      <c r="E41" s="50"/>
      <c r="F41" s="50"/>
      <c r="G41" s="59"/>
      <c r="H41" s="60" t="s">
        <v>240</v>
      </c>
      <c r="I41" s="126"/>
      <c r="J41" s="60"/>
      <c r="K41" s="60"/>
      <c r="L41" s="109"/>
      <c r="M41" s="109"/>
      <c r="N41" s="109">
        <f>N31+N26+N20</f>
        <v>0</v>
      </c>
      <c r="O41" s="113" t="s">
        <v>162</v>
      </c>
    </row>
    <row r="42" s="5" customFormat="1" ht="15" customHeight="1" spans="1:15">
      <c r="A42" s="14"/>
      <c r="B42" s="63"/>
      <c r="C42" s="64"/>
      <c r="D42" s="64"/>
      <c r="E42" s="64"/>
      <c r="F42" s="64"/>
      <c r="G42" s="64"/>
      <c r="H42" s="63"/>
      <c r="I42" s="63"/>
      <c r="J42" s="63"/>
      <c r="K42" s="63"/>
      <c r="L42" s="128"/>
      <c r="M42" s="128"/>
      <c r="N42" s="128"/>
      <c r="O42" s="128"/>
    </row>
    <row r="43" s="7" customFormat="1" ht="6" customHeight="1" spans="3:5">
      <c r="C43" s="9"/>
      <c r="D43" s="9"/>
      <c r="E43" s="9"/>
    </row>
    <row r="44" s="7" customFormat="1" ht="15" customHeight="1" spans="2:35">
      <c r="B44" s="65" t="s">
        <v>241</v>
      </c>
      <c r="C44" s="66"/>
      <c r="D44" s="65"/>
      <c r="E44" s="67"/>
      <c r="F44" s="67"/>
      <c r="G44" s="67"/>
      <c r="H44" s="67"/>
      <c r="I44" s="67"/>
      <c r="J44" s="67"/>
      <c r="K44" s="67"/>
      <c r="L44" s="67"/>
      <c r="M44" s="67"/>
      <c r="N44" s="67"/>
      <c r="O44" s="67"/>
      <c r="P44" s="129"/>
      <c r="Q44" s="129"/>
      <c r="R44" s="129"/>
      <c r="S44" s="129"/>
      <c r="T44" s="129"/>
      <c r="U44" s="129"/>
      <c r="V44" s="129"/>
      <c r="W44" s="129"/>
      <c r="X44" s="129"/>
      <c r="Y44" s="129"/>
      <c r="Z44" s="129"/>
      <c r="AA44" s="129"/>
      <c r="AB44" s="129"/>
      <c r="AC44" s="129"/>
      <c r="AD44" s="129"/>
      <c r="AE44" s="129"/>
      <c r="AF44" s="129"/>
      <c r="AG44" s="129"/>
      <c r="AH44" s="129"/>
      <c r="AI44" s="129"/>
    </row>
    <row r="45" s="7" customFormat="1" ht="15" customHeight="1" spans="2:35">
      <c r="B45" s="65" t="s">
        <v>242</v>
      </c>
      <c r="C45" s="66"/>
      <c r="D45" s="65"/>
      <c r="E45" s="67"/>
      <c r="F45" s="68" t="s">
        <v>1</v>
      </c>
      <c r="G45" s="68"/>
      <c r="H45" s="14"/>
      <c r="I45" s="130"/>
      <c r="J45" s="130"/>
      <c r="K45" s="131"/>
      <c r="L45" s="68" t="s">
        <v>243</v>
      </c>
      <c r="M45" s="68"/>
      <c r="N45" s="68"/>
      <c r="O45" s="73"/>
      <c r="P45" s="129"/>
      <c r="Q45" s="129"/>
      <c r="R45" s="129"/>
      <c r="S45" s="129"/>
      <c r="T45" s="129"/>
      <c r="U45" s="129"/>
      <c r="V45" s="129"/>
      <c r="W45" s="129"/>
      <c r="X45" s="129"/>
      <c r="Y45" s="129"/>
      <c r="Z45" s="129"/>
      <c r="AA45" s="129"/>
      <c r="AB45" s="129"/>
      <c r="AC45" s="129"/>
      <c r="AD45" s="129"/>
      <c r="AE45" s="129"/>
      <c r="AF45" s="129"/>
      <c r="AG45" s="129"/>
      <c r="AH45" s="129"/>
      <c r="AI45" s="129"/>
    </row>
    <row r="46" s="7" customFormat="1" ht="20.25" customHeight="1" spans="2:35">
      <c r="B46" s="66"/>
      <c r="C46" s="65"/>
      <c r="D46" s="65"/>
      <c r="E46" s="67"/>
      <c r="F46" s="69" t="s">
        <v>244</v>
      </c>
      <c r="G46" s="69"/>
      <c r="H46" s="70"/>
      <c r="I46" s="69" t="s">
        <v>245</v>
      </c>
      <c r="J46" s="69"/>
      <c r="K46" s="69"/>
      <c r="L46" s="69" t="s">
        <v>246</v>
      </c>
      <c r="M46" s="69"/>
      <c r="N46" s="69"/>
      <c r="O46" s="132"/>
      <c r="P46" s="129"/>
      <c r="Q46" s="129"/>
      <c r="R46" s="129"/>
      <c r="S46" s="129"/>
      <c r="T46" s="129"/>
      <c r="U46" s="129"/>
      <c r="V46" s="129"/>
      <c r="W46" s="129"/>
      <c r="X46" s="129"/>
      <c r="Y46" s="129"/>
      <c r="Z46" s="129"/>
      <c r="AA46" s="129"/>
      <c r="AB46" s="129"/>
      <c r="AC46" s="129"/>
      <c r="AD46" s="129"/>
      <c r="AE46" s="129"/>
      <c r="AF46" s="129"/>
      <c r="AG46" s="129"/>
      <c r="AH46" s="129"/>
      <c r="AI46" s="129"/>
    </row>
    <row r="47" s="7" customFormat="1" ht="4.5" customHeight="1" spans="2:35">
      <c r="B47" s="66"/>
      <c r="C47" s="71"/>
      <c r="D47" s="71"/>
      <c r="E47" s="72"/>
      <c r="F47" s="71"/>
      <c r="G47" s="71"/>
      <c r="H47" s="71"/>
      <c r="I47" s="71"/>
      <c r="J47" s="71"/>
      <c r="K47" s="71"/>
      <c r="L47" s="71"/>
      <c r="M47" s="71"/>
      <c r="N47" s="71"/>
      <c r="O47" s="72"/>
      <c r="P47" s="133"/>
      <c r="Q47" s="133"/>
      <c r="R47" s="133"/>
      <c r="S47" s="133"/>
      <c r="T47" s="133"/>
      <c r="U47" s="133"/>
      <c r="V47" s="133"/>
      <c r="W47" s="133"/>
      <c r="X47" s="133"/>
      <c r="Y47" s="133"/>
      <c r="Z47" s="133"/>
      <c r="AA47" s="133"/>
      <c r="AB47" s="133"/>
      <c r="AC47" s="133"/>
      <c r="AD47" s="133"/>
      <c r="AE47" s="133"/>
      <c r="AF47" s="133"/>
      <c r="AG47" s="133"/>
      <c r="AH47" s="133"/>
      <c r="AI47" s="133"/>
    </row>
    <row r="48" s="7" customFormat="1" ht="15" customHeight="1" spans="2:35">
      <c r="B48" s="65" t="s">
        <v>247</v>
      </c>
      <c r="C48" s="66"/>
      <c r="D48" s="65"/>
      <c r="E48" s="67"/>
      <c r="F48" s="68" t="s">
        <v>248</v>
      </c>
      <c r="G48" s="68"/>
      <c r="H48" s="14"/>
      <c r="I48" s="130" t="s">
        <v>249</v>
      </c>
      <c r="J48" s="130"/>
      <c r="K48" s="131"/>
      <c r="L48" s="68" t="s">
        <v>250</v>
      </c>
      <c r="M48" s="68"/>
      <c r="N48" s="68"/>
      <c r="O48" s="67"/>
      <c r="P48" s="129"/>
      <c r="Q48" s="129"/>
      <c r="R48" s="129"/>
      <c r="S48" s="129"/>
      <c r="T48" s="129"/>
      <c r="U48" s="129"/>
      <c r="V48" s="129"/>
      <c r="W48" s="129"/>
      <c r="X48" s="129"/>
      <c r="Y48" s="129"/>
      <c r="Z48" s="129"/>
      <c r="AA48" s="129"/>
      <c r="AB48" s="129"/>
      <c r="AC48" s="129"/>
      <c r="AD48" s="129"/>
      <c r="AE48" s="129"/>
      <c r="AF48" s="129"/>
      <c r="AG48" s="129"/>
      <c r="AH48" s="129"/>
      <c r="AI48" s="129"/>
    </row>
    <row r="49" s="7" customFormat="1" ht="15" customHeight="1" spans="2:35">
      <c r="B49" s="66"/>
      <c r="C49" s="67"/>
      <c r="D49" s="67"/>
      <c r="E49" s="73"/>
      <c r="F49" s="69" t="s">
        <v>244</v>
      </c>
      <c r="G49" s="69"/>
      <c r="H49" s="70"/>
      <c r="I49" s="69" t="s">
        <v>251</v>
      </c>
      <c r="J49" s="69"/>
      <c r="K49" s="69"/>
      <c r="L49" s="69" t="s">
        <v>252</v>
      </c>
      <c r="M49" s="69"/>
      <c r="N49" s="69"/>
      <c r="O49" s="132"/>
      <c r="P49" s="129"/>
      <c r="Q49" s="129"/>
      <c r="R49" s="129"/>
      <c r="S49" s="129"/>
      <c r="T49" s="129"/>
      <c r="U49" s="129"/>
      <c r="V49" s="129"/>
      <c r="W49" s="129"/>
      <c r="X49" s="129"/>
      <c r="Y49" s="129"/>
      <c r="Z49" s="129"/>
      <c r="AA49" s="129"/>
      <c r="AB49" s="129"/>
      <c r="AC49" s="129"/>
      <c r="AD49" s="129"/>
      <c r="AE49" s="129"/>
      <c r="AF49" s="129"/>
      <c r="AG49" s="129"/>
      <c r="AH49" s="129"/>
      <c r="AI49" s="129"/>
    </row>
    <row r="50" s="7" customFormat="1" ht="6" customHeight="1" spans="2:15">
      <c r="B50" s="66"/>
      <c r="C50" s="74"/>
      <c r="D50" s="74"/>
      <c r="E50" s="74"/>
      <c r="F50" s="75"/>
      <c r="G50" s="75"/>
      <c r="H50" s="75"/>
      <c r="I50" s="75"/>
      <c r="J50" s="75"/>
      <c r="K50" s="75"/>
      <c r="L50" s="75"/>
      <c r="M50" s="75"/>
      <c r="N50" s="75"/>
      <c r="O50" s="77"/>
    </row>
    <row r="51" s="7" customFormat="1" ht="18.75" customHeight="1" spans="2:15">
      <c r="B51" s="76" t="s">
        <v>253</v>
      </c>
      <c r="C51" s="76"/>
      <c r="D51" s="76"/>
      <c r="E51" s="76"/>
      <c r="F51" s="76"/>
      <c r="G51" s="66"/>
      <c r="H51" s="77"/>
      <c r="I51" s="77"/>
      <c r="J51" s="77"/>
      <c r="K51" s="77"/>
      <c r="L51" s="77"/>
      <c r="M51" s="77"/>
      <c r="N51" s="77"/>
      <c r="O51" s="77"/>
    </row>
    <row r="52" s="7" customFormat="1" ht="10.5" customHeight="1" spans="3:15">
      <c r="C52" s="78"/>
      <c r="D52" s="78"/>
      <c r="E52" s="78"/>
      <c r="F52" s="78"/>
      <c r="G52" s="78"/>
      <c r="H52" s="79"/>
      <c r="I52" s="79"/>
      <c r="J52" s="79"/>
      <c r="K52" s="79"/>
      <c r="L52" s="79"/>
      <c r="M52" s="79"/>
      <c r="N52" s="79"/>
      <c r="O52" s="79"/>
    </row>
    <row r="53" s="7" customFormat="1" ht="19.5" customHeight="1" spans="2:8">
      <c r="B53" s="80" t="s">
        <v>254</v>
      </c>
      <c r="C53" s="81"/>
      <c r="D53" s="81"/>
      <c r="E53" s="81"/>
      <c r="F53" s="81"/>
      <c r="G53" s="81"/>
      <c r="H53" s="82"/>
    </row>
    <row r="54" s="7" customFormat="1" ht="27.75" customHeight="1" spans="2:8">
      <c r="B54" s="83" t="s">
        <v>255</v>
      </c>
      <c r="C54" s="84"/>
      <c r="D54" s="84"/>
      <c r="E54" s="84"/>
      <c r="F54" s="84"/>
      <c r="G54" s="85" t="s">
        <v>256</v>
      </c>
      <c r="H54" s="86"/>
    </row>
    <row r="55" s="7" customFormat="1" spans="2:8">
      <c r="B55" s="87" t="s">
        <v>257</v>
      </c>
      <c r="C55" s="88"/>
      <c r="D55" s="88"/>
      <c r="E55" s="88"/>
      <c r="F55" s="88"/>
      <c r="G55" s="89" t="s">
        <v>258</v>
      </c>
      <c r="H55" s="90"/>
    </row>
    <row r="56" s="7" customFormat="1" spans="2:8">
      <c r="B56" s="91"/>
      <c r="C56" s="92"/>
      <c r="D56" s="92"/>
      <c r="E56" s="92"/>
      <c r="F56" s="66"/>
      <c r="G56" s="66"/>
      <c r="H56" s="86"/>
    </row>
    <row r="57" s="7" customFormat="1" ht="16.35" spans="2:8">
      <c r="B57" s="76" t="s">
        <v>253</v>
      </c>
      <c r="C57" s="93"/>
      <c r="D57" s="93"/>
      <c r="E57" s="93"/>
      <c r="F57" s="93"/>
      <c r="G57" s="93"/>
      <c r="H57" s="94"/>
    </row>
    <row r="58" s="7" customFormat="1" ht="8.25" customHeight="1" spans="3:5">
      <c r="C58" s="9"/>
      <c r="D58" s="9"/>
      <c r="E58" s="9"/>
    </row>
    <row r="59" s="7" customFormat="1" ht="9" customHeight="1" spans="2:5">
      <c r="B59" s="7" t="s">
        <v>259</v>
      </c>
      <c r="C59" s="9"/>
      <c r="D59" s="9"/>
      <c r="E59" s="9"/>
    </row>
    <row r="60" s="7" customFormat="1" ht="13.5" customHeight="1" spans="2:15">
      <c r="B60" s="95" t="s">
        <v>260</v>
      </c>
      <c r="C60" s="95"/>
      <c r="D60" s="95"/>
      <c r="E60" s="95"/>
      <c r="F60" s="95"/>
      <c r="G60" s="95"/>
      <c r="H60" s="95"/>
      <c r="I60" s="95"/>
      <c r="J60" s="95"/>
      <c r="K60" s="95"/>
      <c r="L60" s="95"/>
      <c r="M60" s="95"/>
      <c r="N60" s="95"/>
      <c r="O60" s="95"/>
    </row>
    <row r="61" s="7" customFormat="1" ht="42" customHeight="1" spans="2:15">
      <c r="B61" s="96" t="s">
        <v>261</v>
      </c>
      <c r="C61" s="96"/>
      <c r="D61" s="96"/>
      <c r="E61" s="96"/>
      <c r="F61" s="96"/>
      <c r="G61" s="96"/>
      <c r="H61" s="96"/>
      <c r="I61" s="96"/>
      <c r="J61" s="96"/>
      <c r="K61" s="96"/>
      <c r="L61" s="96"/>
      <c r="M61" s="96"/>
      <c r="N61" s="96"/>
      <c r="O61" s="96"/>
    </row>
    <row r="62" s="7" customFormat="1" ht="14.25" customHeight="1" spans="2:15">
      <c r="B62" s="96" t="s">
        <v>262</v>
      </c>
      <c r="C62" s="96"/>
      <c r="D62" s="96"/>
      <c r="E62" s="96"/>
      <c r="F62" s="96"/>
      <c r="G62" s="96"/>
      <c r="H62" s="96"/>
      <c r="I62" s="96"/>
      <c r="J62" s="96"/>
      <c r="K62" s="96"/>
      <c r="L62" s="96"/>
      <c r="M62" s="96"/>
      <c r="N62" s="96"/>
      <c r="O62" s="96"/>
    </row>
    <row r="63" s="7" customFormat="1" ht="46.5" customHeight="1" spans="2:15">
      <c r="B63" s="95" t="s">
        <v>263</v>
      </c>
      <c r="C63" s="95"/>
      <c r="D63" s="95"/>
      <c r="E63" s="95"/>
      <c r="F63" s="95"/>
      <c r="G63" s="95"/>
      <c r="H63" s="95"/>
      <c r="I63" s="95"/>
      <c r="J63" s="95"/>
      <c r="K63" s="95"/>
      <c r="L63" s="95"/>
      <c r="M63" s="95"/>
      <c r="N63" s="95"/>
      <c r="O63" s="95"/>
    </row>
    <row r="64" s="7" customFormat="1" ht="14.25" customHeight="1" spans="2:15">
      <c r="B64" s="95" t="s">
        <v>264</v>
      </c>
      <c r="C64" s="95"/>
      <c r="D64" s="95"/>
      <c r="E64" s="95"/>
      <c r="F64" s="95"/>
      <c r="G64" s="95"/>
      <c r="H64" s="95"/>
      <c r="I64" s="95"/>
      <c r="J64" s="95"/>
      <c r="K64" s="95"/>
      <c r="L64" s="95"/>
      <c r="M64" s="95"/>
      <c r="N64" s="95"/>
      <c r="O64" s="95"/>
    </row>
    <row r="65" s="7" customFormat="1" ht="12.75" customHeight="1" spans="2:15">
      <c r="B65" s="95" t="s">
        <v>265</v>
      </c>
      <c r="C65" s="95"/>
      <c r="D65" s="95"/>
      <c r="E65" s="95"/>
      <c r="F65" s="95"/>
      <c r="G65" s="95"/>
      <c r="H65" s="95"/>
      <c r="I65" s="95"/>
      <c r="J65" s="95"/>
      <c r="K65" s="95"/>
      <c r="L65" s="95"/>
      <c r="M65" s="95"/>
      <c r="N65" s="95"/>
      <c r="O65" s="95"/>
    </row>
    <row r="66" s="7" customFormat="1" ht="12.75" customHeight="1" spans="2:15">
      <c r="B66" s="134" t="s">
        <v>266</v>
      </c>
      <c r="C66" s="134"/>
      <c r="D66" s="134"/>
      <c r="E66" s="134"/>
      <c r="F66" s="134"/>
      <c r="G66" s="134"/>
      <c r="H66" s="134"/>
      <c r="I66" s="134"/>
      <c r="J66" s="134"/>
      <c r="K66" s="134"/>
      <c r="L66" s="134"/>
      <c r="M66" s="134"/>
      <c r="N66" s="134"/>
      <c r="O66" s="134"/>
    </row>
    <row r="67" s="7" customFormat="1" ht="14.25" customHeight="1" spans="2:15">
      <c r="B67" s="135" t="s">
        <v>267</v>
      </c>
      <c r="C67" s="135"/>
      <c r="D67" s="135"/>
      <c r="E67" s="135"/>
      <c r="F67" s="135"/>
      <c r="G67" s="135"/>
      <c r="H67" s="135"/>
      <c r="I67" s="135"/>
      <c r="J67" s="135"/>
      <c r="K67" s="135"/>
      <c r="L67" s="135"/>
      <c r="M67" s="135"/>
      <c r="N67" s="135"/>
      <c r="O67" s="135"/>
    </row>
    <row r="68" s="7" customFormat="1" ht="22.5" customHeight="1" spans="2:15">
      <c r="B68" s="96" t="s">
        <v>268</v>
      </c>
      <c r="C68" s="96"/>
      <c r="D68" s="96"/>
      <c r="E68" s="96"/>
      <c r="F68" s="96"/>
      <c r="G68" s="96"/>
      <c r="H68" s="96"/>
      <c r="I68" s="96"/>
      <c r="J68" s="96"/>
      <c r="K68" s="96"/>
      <c r="L68" s="96"/>
      <c r="M68" s="96"/>
      <c r="N68" s="96"/>
      <c r="O68" s="96"/>
    </row>
    <row r="69" s="7" customFormat="1" ht="12.75" customHeight="1" spans="2:15">
      <c r="B69" s="135" t="s">
        <v>269</v>
      </c>
      <c r="C69" s="135"/>
      <c r="D69" s="135"/>
      <c r="E69" s="135"/>
      <c r="F69" s="135"/>
      <c r="G69" s="135"/>
      <c r="H69" s="135"/>
      <c r="I69" s="135"/>
      <c r="J69" s="135"/>
      <c r="K69" s="135"/>
      <c r="L69" s="135"/>
      <c r="M69" s="135"/>
      <c r="N69" s="135"/>
      <c r="O69" s="135"/>
    </row>
    <row r="70" s="7" customFormat="1" ht="11.25" customHeight="1" spans="2:15">
      <c r="B70" s="95" t="s">
        <v>270</v>
      </c>
      <c r="C70" s="135"/>
      <c r="D70" s="135"/>
      <c r="E70" s="135"/>
      <c r="F70" s="135"/>
      <c r="G70" s="135"/>
      <c r="H70" s="135"/>
      <c r="I70" s="135"/>
      <c r="J70" s="135"/>
      <c r="K70" s="135"/>
      <c r="L70" s="135"/>
      <c r="M70" s="135"/>
      <c r="N70" s="135"/>
      <c r="O70" s="135"/>
    </row>
    <row r="71" s="7" customFormat="1" spans="3:11">
      <c r="C71" s="9"/>
      <c r="D71" s="9"/>
      <c r="E71" s="9"/>
      <c r="K71" s="136"/>
    </row>
  </sheetData>
  <mergeCells count="74">
    <mergeCell ref="B1:O1"/>
    <mergeCell ref="L3:O3"/>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E30:G30"/>
    <mergeCell ref="C31:G31"/>
    <mergeCell ref="C32:G32"/>
    <mergeCell ref="C33:G33"/>
    <mergeCell ref="C34:G34"/>
    <mergeCell ref="C35:G35"/>
    <mergeCell ref="C36:G36"/>
    <mergeCell ref="C37:G37"/>
    <mergeCell ref="C38:G38"/>
    <mergeCell ref="C39:G39"/>
    <mergeCell ref="C40:G40"/>
    <mergeCell ref="C41:G41"/>
    <mergeCell ref="F45:G45"/>
    <mergeCell ref="I45:J45"/>
    <mergeCell ref="L45:N45"/>
    <mergeCell ref="F46:G46"/>
    <mergeCell ref="I46:J46"/>
    <mergeCell ref="L46:N46"/>
    <mergeCell ref="F48:G48"/>
    <mergeCell ref="I48:J48"/>
    <mergeCell ref="L48:N48"/>
    <mergeCell ref="F49:G49"/>
    <mergeCell ref="I49:J49"/>
    <mergeCell ref="L49:N49"/>
    <mergeCell ref="B53:H53"/>
    <mergeCell ref="B54:F54"/>
    <mergeCell ref="B55:F55"/>
    <mergeCell ref="G55:H55"/>
    <mergeCell ref="B60:O60"/>
    <mergeCell ref="B61:O61"/>
    <mergeCell ref="B62:O62"/>
    <mergeCell ref="B63:O63"/>
    <mergeCell ref="B64:O64"/>
    <mergeCell ref="B65:O65"/>
    <mergeCell ref="B66:O66"/>
    <mergeCell ref="B67:O67"/>
    <mergeCell ref="B68:O68"/>
    <mergeCell ref="B69:O69"/>
    <mergeCell ref="B70:O70"/>
    <mergeCell ref="B3:B4"/>
    <mergeCell ref="B32:B33"/>
    <mergeCell ref="B37:B38"/>
    <mergeCell ref="H3:H4"/>
    <mergeCell ref="I3:I4"/>
    <mergeCell ref="J3:J4"/>
    <mergeCell ref="K3:K4"/>
    <mergeCell ref="C3:G4"/>
  </mergeCells>
  <pageMargins left="0.78740157480315" right="0.393700787401575" top="0.78740157480315" bottom="0.393700787401575" header="0.31496062992126" footer="0"/>
  <pageSetup paperSize="8" scale="90" firstPageNumber="26" fitToHeight="0" orientation="landscape" useFirstPageNumber="1"/>
  <headerFooter differentFirst="1">
    <oddHeader>&amp;C&amp;"Times New Roman,обычный"&amp;10&amp;P</oddHeader>
    <firstHeader>&amp;C&amp;"Times New Roman,обычный"&amp;10&amp;P</firstHeader>
  </headerFooter>
  <rowBreaks count="2" manualBreakCount="2">
    <brk id="17" max="13" man="1"/>
    <brk id="36" max="1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Раздел 1</vt:lpstr>
      <vt:lpstr>Раздел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01</cp:lastModifiedBy>
  <dcterms:created xsi:type="dcterms:W3CDTF">2006-09-16T00:00:00Z</dcterms:created>
  <dcterms:modified xsi:type="dcterms:W3CDTF">2025-06-18T15:02:41Z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A88EEAF943274BCC91872026203A6035_13</vt:lpwstr>
  </property>
  <property fmtid="{D5CDD505-2E9C-101B-9397-08002B2CF9AE}" pid="3" name="KSOProductBuildVer">
    <vt:lpwstr>1049-12.2.0.21546</vt:lpwstr>
  </property>
</Properties>
</file>